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ЗА\СЕЛИЩНА РАДА 2019 РІК\РІШЕННЯ РАДИ\24 сесія 7 скликання\Зміни до бюджету\"/>
    </mc:Choice>
  </mc:AlternateContent>
  <bookViews>
    <workbookView xWindow="0" yWindow="0" windowWidth="16170" windowHeight="5715"/>
  </bookViews>
  <sheets>
    <sheet name="дод.1" sheetId="21" r:id="rId1"/>
    <sheet name="дод.2" sheetId="12" r:id="rId2"/>
    <sheet name="дод.3" sheetId="1" r:id="rId3"/>
    <sheet name="дод.4" sheetId="16" r:id="rId4"/>
    <sheet name="дод.5" sheetId="11" r:id="rId5"/>
    <sheet name="дод.6" sheetId="17" r:id="rId6"/>
    <sheet name="дод.7" sheetId="8" r:id="rId7"/>
  </sheets>
  <definedNames>
    <definedName name="_xlnm.Print_Titles" localSheetId="0">дод.1!$A:$E,дод.1!$4:$4</definedName>
    <definedName name="_xlnm.Print_Titles" localSheetId="1">дод.2!$6:$6</definedName>
    <definedName name="_xlnm.Print_Titles" localSheetId="2">дод.3!$4:$6</definedName>
    <definedName name="_xlnm.Print_Titles" localSheetId="4">дод.5!$A:$B</definedName>
    <definedName name="_xlnm.Print_Titles" localSheetId="5">дод.6!$D:$E,дод.6!#REF!</definedName>
    <definedName name="_xlnm.Print_Area" localSheetId="0">дод.1!$A$1:$F$77</definedName>
    <definedName name="_xlnm.Print_Area" localSheetId="3">дод.4!$A$1:$P$14</definedName>
    <definedName name="_xlnm.Print_Area" localSheetId="4">дод.5!$A$1:$AD$20</definedName>
    <definedName name="_xlnm.Print_Area" localSheetId="5">дод.6!$A$1:$I$19</definedName>
    <definedName name="_xlnm.Print_Area" localSheetId="6">дод.7!$A$1:$J$24</definedName>
  </definedNames>
  <calcPr calcId="162913"/>
</workbook>
</file>

<file path=xl/calcChain.xml><?xml version="1.0" encoding="utf-8"?>
<calcChain xmlns="http://schemas.openxmlformats.org/spreadsheetml/2006/main">
  <c r="H15" i="17" l="1"/>
  <c r="G15" i="17"/>
  <c r="D66" i="21"/>
  <c r="P30" i="1"/>
  <c r="C67" i="21"/>
  <c r="D71" i="21"/>
  <c r="C74" i="21"/>
  <c r="E66" i="21"/>
  <c r="J12" i="1"/>
  <c r="J52" i="1" s="1"/>
  <c r="J9" i="1" s="1"/>
  <c r="J8" i="1" s="1"/>
  <c r="E12" i="1"/>
  <c r="E52" i="1" s="1"/>
  <c r="F12" i="1"/>
  <c r="F52" i="1" s="1"/>
  <c r="F9" i="1" s="1"/>
  <c r="F8" i="1" s="1"/>
  <c r="C66" i="21"/>
  <c r="E37" i="21"/>
  <c r="E36" i="21"/>
  <c r="F37" i="21"/>
  <c r="F36" i="21"/>
  <c r="D37" i="21"/>
  <c r="D36" i="21"/>
  <c r="C36" i="21" s="1"/>
  <c r="C38" i="21"/>
  <c r="C39" i="21"/>
  <c r="E17" i="12"/>
  <c r="E16" i="12" s="1"/>
  <c r="E20" i="12" s="1"/>
  <c r="F17" i="12"/>
  <c r="D17" i="12"/>
  <c r="C17" i="12" s="1"/>
  <c r="E11" i="12"/>
  <c r="E10" i="12" s="1"/>
  <c r="E14" i="12" s="1"/>
  <c r="F11" i="12"/>
  <c r="F10" i="12"/>
  <c r="F14" i="12" s="1"/>
  <c r="D11" i="12"/>
  <c r="C18" i="12"/>
  <c r="C12" i="12"/>
  <c r="P32" i="1"/>
  <c r="P34" i="1"/>
  <c r="D33" i="21"/>
  <c r="D32" i="21"/>
  <c r="P35" i="1"/>
  <c r="G12" i="1"/>
  <c r="G52" i="1" s="1"/>
  <c r="F37" i="1"/>
  <c r="E37" i="1"/>
  <c r="I23" i="8"/>
  <c r="J23" i="8"/>
  <c r="H23" i="8"/>
  <c r="G9" i="8"/>
  <c r="D54" i="21"/>
  <c r="C55" i="21"/>
  <c r="D9" i="21"/>
  <c r="D8" i="21"/>
  <c r="D17" i="21"/>
  <c r="D19" i="21"/>
  <c r="D23" i="21"/>
  <c r="E9" i="21"/>
  <c r="C9" i="21" s="1"/>
  <c r="E14" i="21"/>
  <c r="E17" i="21"/>
  <c r="E19" i="21"/>
  <c r="E23" i="21"/>
  <c r="E22" i="21" s="1"/>
  <c r="E32" i="21"/>
  <c r="F9" i="21"/>
  <c r="F14" i="21"/>
  <c r="F17" i="21"/>
  <c r="F16" i="21" s="1"/>
  <c r="F19" i="21"/>
  <c r="F23" i="21"/>
  <c r="F32" i="21"/>
  <c r="C10" i="21"/>
  <c r="C11" i="21"/>
  <c r="C12" i="21"/>
  <c r="C13" i="21"/>
  <c r="C14" i="21"/>
  <c r="C15" i="21"/>
  <c r="C18" i="21"/>
  <c r="C20" i="21"/>
  <c r="C21" i="21"/>
  <c r="C24" i="21"/>
  <c r="C25" i="21"/>
  <c r="C26" i="21"/>
  <c r="C27" i="21"/>
  <c r="C28" i="21"/>
  <c r="C29" i="21"/>
  <c r="C30" i="21"/>
  <c r="C31" i="21"/>
  <c r="C34" i="21"/>
  <c r="C35" i="21"/>
  <c r="D42" i="21"/>
  <c r="D41" i="21"/>
  <c r="C41" i="21" s="1"/>
  <c r="D46" i="21"/>
  <c r="D49" i="21"/>
  <c r="D45" i="21" s="1"/>
  <c r="D53" i="21"/>
  <c r="D58" i="21"/>
  <c r="C58" i="21" s="1"/>
  <c r="D60" i="21"/>
  <c r="D57" i="21"/>
  <c r="E42" i="21"/>
  <c r="E41" i="21"/>
  <c r="E40" i="21" s="1"/>
  <c r="E46" i="21"/>
  <c r="E49" i="21"/>
  <c r="E54" i="21"/>
  <c r="E53" i="21"/>
  <c r="C53" i="21" s="1"/>
  <c r="E58" i="21"/>
  <c r="E57" i="21" s="1"/>
  <c r="E60" i="21"/>
  <c r="F42" i="21"/>
  <c r="F41" i="21" s="1"/>
  <c r="F46" i="21"/>
  <c r="F45" i="21" s="1"/>
  <c r="F40" i="21" s="1"/>
  <c r="F49" i="21"/>
  <c r="F54" i="21"/>
  <c r="F53" i="21" s="1"/>
  <c r="F58" i="21"/>
  <c r="F57" i="21" s="1"/>
  <c r="F60" i="21"/>
  <c r="C42" i="21"/>
  <c r="C43" i="21"/>
  <c r="C44" i="21"/>
  <c r="C46" i="21"/>
  <c r="C47" i="21"/>
  <c r="C48" i="21"/>
  <c r="C49" i="21"/>
  <c r="C50" i="21"/>
  <c r="C51" i="21"/>
  <c r="C52" i="21"/>
  <c r="C56" i="21"/>
  <c r="C59" i="21"/>
  <c r="C61" i="21"/>
  <c r="D64" i="21"/>
  <c r="D63" i="21" s="1"/>
  <c r="D62" i="21" s="1"/>
  <c r="E64" i="21"/>
  <c r="E63" i="21" s="1"/>
  <c r="E71" i="21"/>
  <c r="F64" i="21"/>
  <c r="F66" i="21"/>
  <c r="F63" i="21" s="1"/>
  <c r="F62" i="21" s="1"/>
  <c r="F71" i="21"/>
  <c r="C65" i="21"/>
  <c r="C68" i="21"/>
  <c r="C69" i="21"/>
  <c r="C70" i="21"/>
  <c r="C72" i="21"/>
  <c r="C73" i="21"/>
  <c r="C75" i="21"/>
  <c r="P27" i="1"/>
  <c r="P16" i="1"/>
  <c r="P18" i="1"/>
  <c r="P11" i="1"/>
  <c r="P15" i="1"/>
  <c r="P39" i="1"/>
  <c r="AD12" i="11"/>
  <c r="AD10" i="11"/>
  <c r="AD11" i="11"/>
  <c r="L11" i="11"/>
  <c r="L12" i="11"/>
  <c r="P25" i="1"/>
  <c r="F48" i="1"/>
  <c r="G48" i="1"/>
  <c r="H48" i="1"/>
  <c r="I48" i="1"/>
  <c r="J48" i="1"/>
  <c r="K48" i="1"/>
  <c r="L48" i="1"/>
  <c r="M48" i="1"/>
  <c r="M52" i="1" s="1"/>
  <c r="M9" i="1" s="1"/>
  <c r="M8" i="1" s="1"/>
  <c r="N48" i="1"/>
  <c r="O48" i="1"/>
  <c r="O52" i="1" s="1"/>
  <c r="O9" i="1" s="1"/>
  <c r="O8" i="1" s="1"/>
  <c r="P49" i="1"/>
  <c r="P50" i="1"/>
  <c r="P51" i="1"/>
  <c r="P48" i="1"/>
  <c r="P23" i="1"/>
  <c r="E48" i="1"/>
  <c r="P45" i="1"/>
  <c r="P46" i="1"/>
  <c r="P47" i="1"/>
  <c r="G37" i="1"/>
  <c r="H37" i="1"/>
  <c r="H52" i="1" s="1"/>
  <c r="H9" i="1" s="1"/>
  <c r="H8" i="1" s="1"/>
  <c r="I37" i="1"/>
  <c r="I52" i="1" s="1"/>
  <c r="I9" i="1" s="1"/>
  <c r="I8" i="1" s="1"/>
  <c r="J37" i="1"/>
  <c r="K37" i="1"/>
  <c r="K52" i="1" s="1"/>
  <c r="K9" i="1" s="1"/>
  <c r="K8" i="1" s="1"/>
  <c r="L37" i="1"/>
  <c r="L52" i="1" s="1"/>
  <c r="L9" i="1" s="1"/>
  <c r="L8" i="1" s="1"/>
  <c r="M37" i="1"/>
  <c r="N37" i="1"/>
  <c r="N52" i="1" s="1"/>
  <c r="N9" i="1" s="1"/>
  <c r="N8" i="1" s="1"/>
  <c r="O37" i="1"/>
  <c r="I6" i="8"/>
  <c r="I7" i="8" s="1"/>
  <c r="H6" i="8"/>
  <c r="H7" i="8" s="1"/>
  <c r="G7" i="8" s="1"/>
  <c r="G8" i="8"/>
  <c r="G10" i="8"/>
  <c r="G11" i="8"/>
  <c r="G12" i="8"/>
  <c r="G13" i="8"/>
  <c r="G15" i="8"/>
  <c r="G16" i="8"/>
  <c r="G17" i="8"/>
  <c r="G18" i="8"/>
  <c r="G19" i="8"/>
  <c r="G20" i="8"/>
  <c r="G21" i="8"/>
  <c r="G22" i="8"/>
  <c r="G23" i="8"/>
  <c r="G10" i="17"/>
  <c r="G18" i="17" s="1"/>
  <c r="G7" i="17" s="1"/>
  <c r="G8" i="17" s="1"/>
  <c r="H10" i="17"/>
  <c r="H18" i="17" s="1"/>
  <c r="H7" i="17" s="1"/>
  <c r="H8" i="17" s="1"/>
  <c r="P10" i="1"/>
  <c r="P13" i="1"/>
  <c r="P14" i="1"/>
  <c r="P19" i="1"/>
  <c r="P20" i="1"/>
  <c r="P21" i="1"/>
  <c r="P22" i="1"/>
  <c r="P24" i="1"/>
  <c r="P26" i="1"/>
  <c r="P28" i="1"/>
  <c r="P29" i="1"/>
  <c r="P31" i="1"/>
  <c r="P36" i="1"/>
  <c r="P38" i="1"/>
  <c r="P40" i="1"/>
  <c r="P41" i="1"/>
  <c r="P42" i="1"/>
  <c r="P44" i="1"/>
  <c r="P43" i="1"/>
  <c r="P33" i="1"/>
  <c r="P17" i="1"/>
  <c r="C11" i="12"/>
  <c r="C13" i="12"/>
  <c r="D10" i="12"/>
  <c r="D14" i="12" s="1"/>
  <c r="C14" i="12" s="1"/>
  <c r="C19" i="12"/>
  <c r="F16" i="12"/>
  <c r="F20" i="12"/>
  <c r="E16" i="21"/>
  <c r="C71" i="21"/>
  <c r="F8" i="21"/>
  <c r="F7" i="21" s="1"/>
  <c r="C17" i="21"/>
  <c r="D16" i="21"/>
  <c r="C16" i="21" s="1"/>
  <c r="C64" i="21"/>
  <c r="C54" i="21"/>
  <c r="E45" i="21"/>
  <c r="C45" i="21"/>
  <c r="C10" i="12"/>
  <c r="E62" i="21"/>
  <c r="C57" i="21"/>
  <c r="F22" i="21"/>
  <c r="C37" i="21"/>
  <c r="P37" i="1"/>
  <c r="G9" i="1"/>
  <c r="G8" i="1" s="1"/>
  <c r="D22" i="21"/>
  <c r="C32" i="21"/>
  <c r="C60" i="21"/>
  <c r="C33" i="21"/>
  <c r="C19" i="21"/>
  <c r="C63" i="21"/>
  <c r="F76" i="21" l="1"/>
  <c r="F77" i="21"/>
  <c r="C62" i="21"/>
  <c r="C8" i="21"/>
  <c r="D7" i="21"/>
  <c r="C22" i="21"/>
  <c r="E9" i="1"/>
  <c r="E8" i="1" s="1"/>
  <c r="P53" i="1"/>
  <c r="D40" i="21"/>
  <c r="C40" i="21" s="1"/>
  <c r="C23" i="21"/>
  <c r="E8" i="21"/>
  <c r="E7" i="21" s="1"/>
  <c r="D16" i="12"/>
  <c r="G6" i="8"/>
  <c r="P12" i="1"/>
  <c r="P52" i="1" s="1"/>
  <c r="P9" i="1" s="1"/>
  <c r="P8" i="1" s="1"/>
  <c r="D20" i="12" l="1"/>
  <c r="C20" i="12" s="1"/>
  <c r="C16" i="12"/>
  <c r="E76" i="21"/>
  <c r="E77" i="21"/>
  <c r="D76" i="21"/>
  <c r="C76" i="21" s="1"/>
  <c r="D77" i="21"/>
  <c r="C77" i="21" s="1"/>
  <c r="C7" i="21"/>
</calcChain>
</file>

<file path=xl/sharedStrings.xml><?xml version="1.0" encoding="utf-8"?>
<sst xmlns="http://schemas.openxmlformats.org/spreadsheetml/2006/main" count="426" uniqueCount="288">
  <si>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</si>
  <si>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</si>
  <si>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</si>
  <si>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</si>
  <si>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</si>
  <si>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</si>
  <si>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</si>
  <si>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</si>
  <si>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</si>
  <si>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</si>
  <si>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</si>
  <si>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</si>
  <si>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</si>
  <si>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</si>
  <si>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</si>
  <si>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</si>
  <si>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</si>
  <si>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</si>
  <si>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</si>
  <si>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</si>
  <si>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</si>
  <si>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</si>
  <si>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</si>
  <si>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</si>
  <si>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</si>
  <si>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</si>
  <si>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бюджету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</si>
  <si>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</si>
  <si>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</si>
  <si>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</si>
  <si>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</si>
  <si>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(тис. грн.)/грн.</t>
  </si>
  <si>
    <t>бюджет розвитку</t>
  </si>
  <si>
    <t xml:space="preserve">Всього </t>
  </si>
  <si>
    <t>Місцеві податки</t>
  </si>
  <si>
    <t>Медична субвенція з державного бюджету місцевим бюджетам</t>
  </si>
  <si>
    <t>Інші видатки</t>
  </si>
  <si>
    <t>Білозерська селищна рада</t>
  </si>
  <si>
    <t xml:space="preserve">Програма розвитку земельних відносин та охорони земель на території Білозерської селищної ради на 2018 рік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</si>
  <si>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</si>
  <si>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</si>
  <si>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</si>
  <si>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</si>
  <si>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Iншi заклади та заходи в галузі культури і мистецтва</t>
  </si>
  <si>
    <t>Забезпечення діяльності бібліотек</t>
  </si>
  <si>
    <t>0114030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</si>
  <si>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</si>
  <si>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</si>
  <si>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0111010</t>
  </si>
  <si>
    <t>0111020</t>
  </si>
  <si>
    <t>0111090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</si>
  <si>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</si>
  <si>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</si>
  <si>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</si>
  <si>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водопровідно-каналізаційного господарства</t>
  </si>
  <si>
    <t>0116013</t>
  </si>
  <si>
    <t xml:space="preserve">Організація благоустрою населених пунктів
</t>
  </si>
  <si>
    <t>0116030</t>
  </si>
  <si>
    <t>0117350</t>
  </si>
  <si>
    <t>Розроблення схем планування та забудови територій (містобудівної  документації)</t>
  </si>
  <si>
    <t>Дотація з місцевого бюджету іншим місцевим бюджетам на здійснення переданих видатків з утримання закладів освіти та охорони здоров'я за рахунок додаткової дотації з державного бюджету</t>
  </si>
  <si>
    <t>0119130</t>
  </si>
  <si>
    <t>Інші заходи громадського порядку та безпеки</t>
  </si>
  <si>
    <t>0119770</t>
  </si>
  <si>
    <t>0118420</t>
  </si>
  <si>
    <t>Інші заходи у сфері засобів масової інформації</t>
  </si>
  <si>
    <t>0118230</t>
  </si>
  <si>
    <t>0119410</t>
  </si>
  <si>
    <t>Субвенція з місцевого бюджету на здійснення переданих видатків у сфері охорони здоров’я  за рахунок коштів медичної субвенції</t>
  </si>
  <si>
    <t>грн.</t>
  </si>
  <si>
    <t>Базова дотація</t>
  </si>
  <si>
    <t>Освітня субвенція з державного бюджету місцевим бюджетам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</si>
  <si>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</si>
  <si>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</si>
  <si>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</si>
  <si>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Благодійні внески, гранти та дарунки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</si>
  <si>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</si>
  <si>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</si>
  <si>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</si>
  <si>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  </t>
  </si>
  <si>
    <t>Плата за надання адміністративних послуг</t>
  </si>
  <si>
    <t>Інші надходження  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</si>
  <si>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</si>
  <si>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</si>
  <si>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</si>
  <si>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</si>
  <si>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</si>
  <si>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</si>
  <si>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</si>
  <si>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</si>
  <si>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</si>
  <si>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</si>
  <si>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</si>
  <si>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</si>
  <si>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</si>
  <si>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</si>
  <si>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r>
      <t>Всього за типпом боргового зобов</t>
    </r>
    <r>
      <rPr>
        <b/>
        <sz val="11"/>
        <rFont val="Arial Cyr"/>
        <charset val="204"/>
      </rPr>
      <t>'</t>
    </r>
    <r>
      <rPr>
        <b/>
        <sz val="11"/>
        <rFont val="Times New Roman"/>
        <family val="1"/>
        <charset val="204"/>
      </rPr>
      <t>язання</t>
    </r>
  </si>
  <si>
    <t>0118831</t>
  </si>
  <si>
    <t>8831</t>
  </si>
  <si>
    <t>0100000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</si>
  <si>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</si>
  <si>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</si>
  <si>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</si>
  <si>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Акцизний податок з виробленних в Україні підакцизних товарів(продукції)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</si>
  <si>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</si>
  <si>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</si>
  <si>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</si>
  <si>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</si>
  <si>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</si>
  <si>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0150</t>
  </si>
  <si>
    <t>0114082</t>
  </si>
  <si>
    <t>Інші заходи в галузі культур і мистецтва</t>
  </si>
  <si>
    <t>Єдиний податок з сільськогосподарських 
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</si>
  <si>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</si>
  <si>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0910</t>
  </si>
  <si>
    <t>0960</t>
  </si>
  <si>
    <t>0824</t>
  </si>
  <si>
    <t>0828</t>
  </si>
  <si>
    <t>0829</t>
  </si>
  <si>
    <t>0810</t>
  </si>
  <si>
    <t>0620</t>
  </si>
  <si>
    <t>0443</t>
  </si>
  <si>
    <t>0456</t>
  </si>
  <si>
    <t>0380</t>
  </si>
  <si>
    <t>0830</t>
  </si>
  <si>
    <t>0180</t>
  </si>
  <si>
    <t>1060</t>
  </si>
  <si>
    <t>4082</t>
  </si>
  <si>
    <t>1040</t>
  </si>
  <si>
    <t>Інші субвенції з місцевого бюджету</t>
  </si>
  <si>
    <t>Програма "Власний дім"</t>
  </si>
  <si>
    <t>0117461</t>
  </si>
  <si>
    <t>Утримання та розвиток автомобільних доріг та 
дорожньої інфраструктури за рахунок коштів місцевого бюджету</t>
  </si>
  <si>
    <t>0921</t>
  </si>
  <si>
    <t>0117130</t>
  </si>
  <si>
    <t>0421</t>
  </si>
  <si>
    <t>Здійснення заходів із землеустрою</t>
  </si>
  <si>
    <t>0118311</t>
  </si>
  <si>
    <t>0511</t>
  </si>
  <si>
    <t>Охорона та раціональне використання природних ресурсів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</si>
  <si>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</si>
  <si>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</si>
  <si>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нерухоме майно, відмінне від земельної ділянки, сплачений юридичними особами, які євласниками об'єктів житлової нерухомості</t>
  </si>
  <si>
    <t>Податок на нерухоме майно, відмінне від земельної ділянки, сплачений фізичними особами, які євласниками об'єктів житлової нерухомості</t>
  </si>
  <si>
    <t>Адміністративний збір за державну реєстраціюречових прав на нерухоме майно та їх обтяжень</t>
  </si>
  <si>
    <t>Орендна плата за водні обєкти (їх частини), що надаються в користування на умовах оренди Радою міністрів Атономної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</si>
  <si>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</si>
  <si>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</si>
  <si>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</si>
  <si>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</si>
  <si>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 без трансфертів</t>
  </si>
  <si>
    <t>0111100</t>
  </si>
  <si>
    <t>Надання позашкільної освіти позашкільними закладами освіти, заходи із позашкільної роботи з дітьми</t>
  </si>
  <si>
    <t>0113033</t>
  </si>
  <si>
    <t>0113050</t>
  </si>
  <si>
    <t>0113140</t>
  </si>
  <si>
    <t>0113242</t>
  </si>
  <si>
    <t>1070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</si>
  <si>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</si>
  <si>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</si>
  <si>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</si>
  <si>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</si>
  <si>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Районний бюджет Білозерського району (Інша субвенція на виплату отримувачам, які надають соціальні послуги громадянам похилого віку, інвалідам, дітям-інвалідів, хворих, які не здатні до самообслуговування і потребують сторонньої допомоги, фізичними особами)</t>
  </si>
  <si>
    <t>Районний бюджет Білозерського району (Інша субвенція на відшкодування лікарських препаратів пільговій категорії громадян та онкохворим)</t>
  </si>
  <si>
    <t>Районний бюджет Білозерського району (Інша субвенція на придбання медикаментів)</t>
  </si>
  <si>
    <t>Районний бюджет Білозерського району (Інша субвенція на придбання швидкіх тестів на ВІЛ)</t>
  </si>
  <si>
    <t>Районний бюджет Білозерського району (Інша субвенція на забезпечення туберкуліном дитячого населення Білозерської селищної ради з метою проведення туберкулінодіагностики).</t>
  </si>
  <si>
    <t>Програма підтримки і розвитку комунальних підприємств</t>
  </si>
  <si>
    <t>Інша субвенція на утримання Білозерської 
РК ДЮСШ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</si>
  <si>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</si>
  <si>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</si>
  <si>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</si>
  <si>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Надеждівського закладу повної загальної середньої освіти Білозерської селищної ради Херсонської області</t>
  </si>
  <si>
    <t>Реконструкція Білозерського закладу повної загальної середньої освіти № 2 ім. Б.Хмельницького Білозерської селищної ради Херсонської області</t>
  </si>
  <si>
    <t>Реконструкція Білозерського закладу початкової освіти-науковий ліцей ім. О.Я.Печерської  Білозерської селищної ради Херсонської області</t>
  </si>
  <si>
    <t>Нове будівництво поля для гри в мініфутбол з додатковим облаштуванням Білозерського закладу повної загальної середньої освіти № 2 ім. Б.Хмельницького Білозерської селищної ради Херсонської області</t>
  </si>
  <si>
    <t xml:space="preserve">Районний бюджет Білозерського району (Інша субвенція на оплату енергоносіїв закладів первинної медичної допомоги) </t>
  </si>
  <si>
    <t xml:space="preserve">Програма проведення соціально-культурних заходів  на території Білозерської селищної ради у 2019 році </t>
  </si>
  <si>
    <t xml:space="preserve">Програма підтримка молоді та спорту на території Білозерської селищної ради на 2019 рік </t>
  </si>
  <si>
    <t xml:space="preserve">Програма благоустрою території Білозерської селищної ради на 2019 рік </t>
  </si>
  <si>
    <t xml:space="preserve">Програма розвитку земельних відносин та охорони земель на території Білозерської селищної ради на 2019 рік </t>
  </si>
  <si>
    <t xml:space="preserve">Програма по утриманню та ремонту автомобільних доріг на території Білозерської селищної ради  на 2019 рік </t>
  </si>
  <si>
    <t>Програма підтримки та розвитку громадської правоохоронної діяльності на території Білозерської селищної ради на 2019 рік</t>
  </si>
  <si>
    <t>Податок та збір на доходи фізичних осіб</t>
  </si>
  <si>
    <t>Дотації з державного бюджету місцевим бюджетам</t>
  </si>
  <si>
    <t>Субвенції з державного бюджету місцевим бюджетам</t>
  </si>
  <si>
    <t>Кредитування селищного бюджету у 2019 році</t>
  </si>
  <si>
    <t>Розподіл коштів бюджету розвитку за обєктами у 2019 році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</si>
  <si>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</si>
  <si>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</si>
  <si>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</si>
  <si>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усього</t>
  </si>
  <si>
    <t>Найменування головного розпорядника коштів селищного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</si>
  <si>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селищного бюджету/ відповідального виконавця,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</si>
  <si>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 до проектно- кошторисної документації</t>
  </si>
  <si>
    <t>Строк реалізації об’єкта (рік початку і завершення)</t>
  </si>
  <si>
    <t>Загальна вартість об’єкта, гривень</t>
  </si>
  <si>
    <t>Рівень будівельної готовності об’єкта на кінець бюджетного періоду, %</t>
  </si>
  <si>
    <t>Обсяг видатків бюджету розвитку, гривень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</si>
  <si>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  <charset val="204"/>
      </rPr>
      <t>2</t>
    </r>
  </si>
  <si>
    <t>Код Програмної класифікації видатків та кредитування місцевих бюджетів</t>
  </si>
  <si>
    <t>Найменування місцевої/регіональної програми</t>
  </si>
  <si>
    <t>у тому числі бюжет розвитку</t>
  </si>
  <si>
    <t>Дата та номер документа, яким затверджено місцеву регіональну програму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</si>
  <si>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</si>
  <si>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</si>
  <si>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</si>
  <si>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</si>
  <si>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</si>
  <si>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найменування трансферту</t>
  </si>
  <si>
    <t>Трансферти іншим бюджетам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</si>
  <si>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</si>
  <si>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</si>
  <si>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фінансування проектів-переможців обласного конкурсу проектів розвитку територіальних громад сіл, селищ, міст Херсонської області</t>
  </si>
  <si>
    <t>проведення видатків на поховання учасників бойових дій та осіб з інвалідністю внаслідок війни, а також на надання пільгового медичного обслуговування особам, які постраждали внаслідок Чорнобильської катастрофи</t>
  </si>
  <si>
    <t>Обласний бюджет</t>
  </si>
  <si>
    <t>утримання дітей в мистецькій школі</t>
  </si>
  <si>
    <t xml:space="preserve"> здійснення переданих видатків з утримання закладів освіти та охорони здоров'я за рахунок додаткової дотації з державного бюджету</t>
  </si>
  <si>
    <t>здійснення переданих видатків у сфері охорони здоров’я  за рахунок коштів медичної субвенції</t>
  </si>
  <si>
    <t>виплату отримувачам, які надають соціальні послуги громадянам похилого віку, інвалідам, дітям-інвалідів, хворих, які не здатні до самообслуговування і потребують сторонньої допомоги, фізичними особами</t>
  </si>
  <si>
    <t>відшкодування лікарських препаратів пільговій категорії громадян та онкохворим</t>
  </si>
  <si>
    <t>придбання медикаментів</t>
  </si>
  <si>
    <t>придбання швидкіх тестів на ВІЛ</t>
  </si>
  <si>
    <t>забезпечення туберкуліном дитячого населення Білозерської селищної ради з метою проведення туберкулінодіагностики</t>
  </si>
  <si>
    <t>оплату енергоносіїв закладів первинної медичної допомоги</t>
  </si>
  <si>
    <t>утримання Білозерської 
РК ДЮСШ</t>
  </si>
  <si>
    <t>дотація 
на:</t>
  </si>
  <si>
    <t>Надання довгострокових кредитів індивідуальним забудовникам житла на селі</t>
  </si>
  <si>
    <t>2019-2020</t>
  </si>
  <si>
    <t>Фінансування за типом кредитора</t>
  </si>
  <si>
    <t>Фінансування за типом боргового забов'язання</t>
  </si>
  <si>
    <t>У тому числі бюджет розвитку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</si>
  <si>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</si>
  <si>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0116040</t>
  </si>
  <si>
    <t>Заходи, повязані з поліпшенням питної води</t>
  </si>
  <si>
    <t>Обласний бюджет Співфінансування по проекту Термомодернізація (капітальний ремонт)  Томинобалківського закладу повної загальної середньої освіти Білозерської селищної ради Херсонської області</t>
  </si>
  <si>
    <t>Районний бюджет Білозерського району Інша субвенція на виконання програми підтримки та розвитку Трудового архіву в районі на 2018-2020 роки</t>
  </si>
  <si>
    <t>Обласний бюджет Інша субвенція на утримання Білозерської станції Е(Ш)МД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</si>
  <si>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</si>
  <si>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</si>
  <si>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бюжет Білозерський районний сектор ГУ ДСНС України в Херсонській області</t>
  </si>
  <si>
    <t>Державний бюджет Білозерський районний військовий комісаріат</t>
  </si>
  <si>
    <t>Державний бюджет Білозерське відділення поліції ХВП ГУНП в Херсонській області</t>
  </si>
  <si>
    <t>Районий бюджет Білозерського району</t>
  </si>
  <si>
    <t>Державний бюджет</t>
  </si>
  <si>
    <t>співфінансування по проекту Термомодернізація (капітальний ремонт)  Томинобалківського закладу повної загальної середньої освіти Білозерської селищної ради Херсонської області</t>
  </si>
  <si>
    <t>утримання Білозерської станції Е(Ш)МД</t>
  </si>
  <si>
    <t>на виконання програми підтримки та розвитку Трудового архіву в районі на 2018-2020 роки</t>
  </si>
  <si>
    <t>Білозерський районний сектор ГУ ДСНС України в Херсонській області</t>
  </si>
  <si>
    <t>Білозерський районний військовий комісаріат</t>
  </si>
  <si>
    <t>Білозерське відділення поліції ХВП ГУНП в Херсонській області</t>
  </si>
  <si>
    <t>Програма соціального захисту ветеранів війни та праці на території Білозерської селищної ради на 2019 рік</t>
  </si>
  <si>
    <t>Зміни у доходах селищного бюджету на 2019 рік</t>
  </si>
  <si>
    <t>Зміни у фінансуванні селищного бюджету  на 2019 рік</t>
  </si>
  <si>
    <r>
      <t xml:space="preserve">Зміни у розподілі </t>
    </r>
    <r>
      <rPr>
        <b/>
        <sz val="14"/>
        <rFont val="Times New Roman"/>
        <charset val="204"/>
      </rPr>
      <t>видатків селищного бюджету на 2019 рік</t>
    </r>
  </si>
  <si>
    <t>Зміни до міжбюджетних трансфертів на 2019 рік</t>
  </si>
  <si>
    <t xml:space="preserve">Зміни до розподілу витрат селищного бюджету на реалізацію місцевих/регіональних програм у 2019 році
</t>
  </si>
  <si>
    <t>0117330</t>
  </si>
  <si>
    <t>Будівництво інших об'єктів комунальної власності</t>
  </si>
  <si>
    <t>Будівництво мереж вуличного освітлення вул. Молодіжна, Степова, в селі Надеждівка Білозерського району Херсонської області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</si>
  <si>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</si>
  <si>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Програма оздоровлення та відпочинку дітей Білозерської селищної ради на 2018-2022 роки</t>
  </si>
  <si>
    <t>Програма висвітлення засобами масової інформації діяльності Білозерської  селищної ради протягом 2019 - 2021 років</t>
  </si>
  <si>
    <t>На початок періоду</t>
  </si>
  <si>
    <t>Природоохоронні заходи за рахунок цільових
фондів</t>
  </si>
  <si>
    <t>0540</t>
  </si>
  <si>
    <t>0118340</t>
  </si>
  <si>
    <t>19000000 </t>
  </si>
  <si>
    <t>Інші податки та збори </t>
  </si>
  <si>
    <t>19010000 </t>
  </si>
  <si>
    <t>Екологічний податок </t>
  </si>
  <si>
    <t>19010100 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</si>
  <si>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</si>
  <si>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</si>
  <si>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</si>
  <si>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</si>
  <si>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щкола" за рахунок відповідної субвенції з державного бюджету</t>
  </si>
  <si>
    <t>Субвенція з державного бюджету місцевим бюджетам на формування інфраструктури об`єднаних територіальних громад</t>
  </si>
  <si>
    <t>0117362</t>
  </si>
  <si>
    <t>Будівництво мереж  вуличного освітлення вулиці 
Вишнева, вул.Нова в с.Надеждівка   Білозерського  району Херсонської  області</t>
  </si>
  <si>
    <t>Будівництво мереж  вуличного освітлення 
частково вул. Набережна, вул.Вінницька та вул.Миру в с.Надеждівка   Білозерського  району Херсонської  області</t>
  </si>
  <si>
    <t>Додаток № 7
до рішення 24 сесії 
селищної ради VII скликання
 від 11 червня 2019 року  № 342/568</t>
  </si>
  <si>
    <t>Додаток № 6
до рішення 24 сесії 
селищної ради VII скликання
 від 11 червня 2019 року  № 342/568</t>
  </si>
  <si>
    <t>Додаток № 5
до рішення 24 сесії 
селищної ради VII скликання
 від 11 червня 2019 року  № 342/568</t>
  </si>
  <si>
    <t>Додаток № 4
до рішення 24 сесії 
селищної ради VII скликання
 від 11 червня 2019 року  № 342/568</t>
  </si>
  <si>
    <t>Додаток № 3
до рішення 24 сесії 
селищної ради VII скликання
 від 11 червня 2019 року  № 342/568</t>
  </si>
  <si>
    <t>Додаток № 2
до рішення 24 сесії 
селищної ради VII скликання
 від 11 червня 2019 року  № 342/568</t>
  </si>
  <si>
    <t>Додаток № 1
до рішення 24 сесії 
селищної ради VII скликання
 від 11 червня 2019 року  № 342/568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</si>
</sst>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3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0"/>
      <name val="Times New Roman"/>
      <charset val="204"/>
    </font>
    <font>
      <b/>
      <i/>
      <sz val="10"/>
      <name val="Times New Roman"/>
      <charset val="204"/>
    </font>
    <font>
      <b/>
      <sz val="14"/>
      <name val="Times New Roman"/>
    </font>
    <font>
      <b/>
      <sz val="14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 CYR"/>
      <charset val="204"/>
    </font>
    <font>
      <b/>
      <sz val="9"/>
      <name val="Times New Roman"/>
      <charset val="204"/>
    </font>
    <font>
      <sz val="9"/>
      <name val="Times New Roman CYR"/>
      <charset val="204"/>
    </font>
    <font>
      <b/>
      <sz val="18"/>
      <name val="Times New Roman"/>
      <family val="1"/>
      <charset val="204"/>
    </font>
    <font>
      <b/>
      <sz val="11"/>
      <name val="Times New Roman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</font>
    <font>
      <b/>
      <vertAlign val="superscript"/>
      <sz val="10"/>
      <name val="Times New Roman"/>
      <family val="1"/>
      <charset val="204"/>
    </font>
    <font>
      <b/>
      <sz val="11"/>
      <name val="Arial Cyr"/>
      <charset val="204"/>
    </font>
    <font>
      <b/>
      <sz val="18"/>
      <color indexed="62"/>
      <name val="Cambria"/>
      <family val="2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9" fillId="13" borderId="1" applyNumberFormat="0" applyAlignment="0" applyProtection="0"/>
    <xf numFmtId="0" fontId="10" fillId="22" borderId="2" applyNumberFormat="0" applyAlignment="0" applyProtection="0"/>
    <xf numFmtId="0" fontId="18" fillId="22" borderId="1" applyNumberFormat="0" applyAlignment="0" applyProtection="0"/>
    <xf numFmtId="0" fontId="7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>
      <alignment vertical="top"/>
    </xf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2" fillId="23" borderId="5" applyNumberFormat="0" applyAlignment="0" applyProtection="0"/>
    <xf numFmtId="0" fontId="5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5" fillId="0" borderId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6" applyNumberFormat="0" applyFont="0" applyAlignment="0" applyProtection="0"/>
    <xf numFmtId="0" fontId="24" fillId="0" borderId="0"/>
    <xf numFmtId="0" fontId="11" fillId="0" borderId="0" applyNumberFormat="0" applyFill="0" applyBorder="0" applyAlignment="0" applyProtection="0"/>
  </cellStyleXfs>
  <cellXfs count="322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wrapText="1"/>
    </xf>
    <xf numFmtId="0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17" fillId="0" borderId="0" xfId="0" applyFont="1" applyFill="1"/>
    <xf numFmtId="0" fontId="1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Border="1"/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0" fillId="0" borderId="0" xfId="0" applyFont="1" applyFill="1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0" xfId="0" applyFont="1" applyFill="1" applyAlignment="1">
      <alignment vertical="top"/>
    </xf>
    <xf numFmtId="0" fontId="1" fillId="0" borderId="0" xfId="0" applyFont="1" applyFill="1"/>
    <xf numFmtId="0" fontId="44" fillId="0" borderId="0" xfId="0" applyFont="1" applyFill="1"/>
    <xf numFmtId="0" fontId="48" fillId="0" borderId="0" xfId="0" applyNumberFormat="1" applyFont="1" applyFill="1" applyAlignment="1" applyProtection="1"/>
    <xf numFmtId="0" fontId="48" fillId="0" borderId="0" xfId="0" applyFont="1" applyFill="1"/>
    <xf numFmtId="0" fontId="0" fillId="24" borderId="0" xfId="0" applyFont="1" applyFill="1" applyBorder="1"/>
    <xf numFmtId="0" fontId="42" fillId="0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wrapText="1"/>
    </xf>
    <xf numFmtId="0" fontId="22" fillId="0" borderId="0" xfId="0" applyNumberFormat="1" applyFont="1" applyFill="1" applyAlignment="1" applyProtection="1">
      <alignment wrapText="1"/>
    </xf>
    <xf numFmtId="0" fontId="22" fillId="0" borderId="0" xfId="0" applyFont="1" applyFill="1" applyAlignment="1">
      <alignment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33" fillId="0" borderId="7" xfId="0" applyNumberFormat="1" applyFont="1" applyFill="1" applyBorder="1" applyAlignment="1" applyProtection="1">
      <alignment vertical="center" wrapText="1"/>
    </xf>
    <xf numFmtId="164" fontId="33" fillId="0" borderId="7" xfId="0" applyNumberFormat="1" applyFont="1" applyFill="1" applyBorder="1" applyAlignment="1" applyProtection="1">
      <alignment horizontal="right" vertical="center" wrapText="1"/>
    </xf>
    <xf numFmtId="164" fontId="36" fillId="0" borderId="7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</xf>
    <xf numFmtId="0" fontId="33" fillId="0" borderId="0" xfId="0" applyFont="1" applyFill="1" applyAlignment="1">
      <alignment wrapText="1"/>
    </xf>
    <xf numFmtId="0" fontId="33" fillId="0" borderId="7" xfId="0" applyNumberFormat="1" applyFont="1" applyFill="1" applyBorder="1" applyAlignment="1" applyProtection="1">
      <alignment vertical="top" wrapText="1"/>
    </xf>
    <xf numFmtId="0" fontId="31" fillId="0" borderId="7" xfId="0" applyNumberFormat="1" applyFont="1" applyFill="1" applyBorder="1" applyAlignment="1" applyProtection="1">
      <alignment vertical="top" wrapText="1"/>
    </xf>
    <xf numFmtId="0" fontId="31" fillId="0" borderId="7" xfId="0" applyFont="1" applyBorder="1" applyAlignment="1">
      <alignment horizontal="justify" vertical="center" wrapText="1"/>
    </xf>
    <xf numFmtId="0" fontId="33" fillId="0" borderId="7" xfId="0" applyFont="1" applyBorder="1" applyAlignment="1">
      <alignment horizontal="center" vertical="center" wrapText="1"/>
    </xf>
    <xf numFmtId="164" fontId="37" fillId="0" borderId="7" xfId="0" applyNumberFormat="1" applyFont="1" applyBorder="1" applyAlignment="1">
      <alignment vertical="justify"/>
    </xf>
    <xf numFmtId="0" fontId="22" fillId="0" borderId="0" xfId="0" applyNumberFormat="1" applyFont="1" applyFill="1" applyAlignment="1" applyProtection="1"/>
    <xf numFmtId="49" fontId="31" fillId="0" borderId="7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</xf>
    <xf numFmtId="164" fontId="45" fillId="0" borderId="7" xfId="0" applyNumberFormat="1" applyFont="1" applyBorder="1" applyAlignment="1">
      <alignment vertical="justify"/>
    </xf>
    <xf numFmtId="164" fontId="3" fillId="0" borderId="7" xfId="0" applyNumberFormat="1" applyFont="1" applyFill="1" applyBorder="1" applyAlignment="1" applyProtection="1">
      <alignment vertical="top"/>
    </xf>
    <xf numFmtId="164" fontId="47" fillId="0" borderId="7" xfId="0" applyNumberFormat="1" applyFont="1" applyBorder="1" applyAlignment="1">
      <alignment vertical="justify"/>
    </xf>
    <xf numFmtId="164" fontId="4" fillId="0" borderId="7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7" fillId="24" borderId="0" xfId="0" applyNumberFormat="1" applyFont="1" applyFill="1" applyAlignment="1" applyProtection="1"/>
    <xf numFmtId="0" fontId="17" fillId="24" borderId="0" xfId="0" applyFont="1" applyFill="1"/>
    <xf numFmtId="0" fontId="31" fillId="24" borderId="7" xfId="0" applyFont="1" applyFill="1" applyBorder="1" applyAlignment="1">
      <alignment horizontal="justify" vertical="center" wrapText="1"/>
    </xf>
    <xf numFmtId="49" fontId="33" fillId="24" borderId="7" xfId="0" applyNumberFormat="1" applyFont="1" applyFill="1" applyBorder="1" applyAlignment="1">
      <alignment horizontal="center" vertical="center" wrapText="1"/>
    </xf>
    <xf numFmtId="0" fontId="33" fillId="24" borderId="7" xfId="0" applyFont="1" applyFill="1" applyBorder="1" applyAlignment="1">
      <alignment horizontal="center" vertical="center" wrapText="1"/>
    </xf>
    <xf numFmtId="0" fontId="22" fillId="24" borderId="0" xfId="0" applyNumberFormat="1" applyFont="1" applyFill="1" applyAlignment="1" applyProtection="1"/>
    <xf numFmtId="164" fontId="17" fillId="24" borderId="0" xfId="0" applyNumberFormat="1" applyFont="1" applyFill="1"/>
    <xf numFmtId="0" fontId="50" fillId="24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4" fontId="46" fillId="24" borderId="7" xfId="67" applyNumberFormat="1" applyFont="1" applyFill="1" applyBorder="1" applyAlignment="1">
      <alignment vertical="top" wrapText="1"/>
    </xf>
    <xf numFmtId="0" fontId="36" fillId="0" borderId="0" xfId="0" applyFont="1" applyAlignment="1">
      <alignment wrapText="1"/>
    </xf>
    <xf numFmtId="0" fontId="36" fillId="0" borderId="7" xfId="0" applyFont="1" applyBorder="1" applyAlignment="1">
      <alignment wrapText="1"/>
    </xf>
    <xf numFmtId="49" fontId="33" fillId="24" borderId="7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8" xfId="0" applyNumberFormat="1" applyFont="1" applyFill="1" applyBorder="1" applyAlignment="1" applyProtection="1">
      <alignment vertical="center" wrapText="1"/>
    </xf>
    <xf numFmtId="0" fontId="33" fillId="0" borderId="7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2" fontId="22" fillId="0" borderId="7" xfId="0" applyNumberFormat="1" applyFont="1" applyBorder="1" applyAlignment="1">
      <alignment vertical="top" wrapText="1"/>
    </xf>
    <xf numFmtId="4" fontId="36" fillId="24" borderId="7" xfId="67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/>
    <xf numFmtId="0" fontId="22" fillId="24" borderId="0" xfId="0" applyFont="1" applyFill="1"/>
    <xf numFmtId="0" fontId="22" fillId="0" borderId="7" xfId="0" applyFont="1" applyBorder="1" applyAlignment="1">
      <alignment wrapText="1"/>
    </xf>
    <xf numFmtId="0" fontId="22" fillId="0" borderId="0" xfId="0" applyFont="1" applyAlignment="1">
      <alignment wrapText="1"/>
    </xf>
    <xf numFmtId="164" fontId="45" fillId="0" borderId="7" xfId="67" applyNumberFormat="1" applyFont="1" applyBorder="1" applyAlignment="1">
      <alignment horizontal="center" vertical="center"/>
    </xf>
    <xf numFmtId="164" fontId="46" fillId="0" borderId="7" xfId="67" applyNumberFormat="1" applyFont="1" applyBorder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"/>
    </xf>
    <xf numFmtId="0" fontId="22" fillId="0" borderId="7" xfId="0" applyFont="1" applyBorder="1" applyAlignment="1">
      <alignment horizontal="left" wrapText="1"/>
    </xf>
    <xf numFmtId="2" fontId="22" fillId="0" borderId="7" xfId="0" applyNumberFormat="1" applyFont="1" applyBorder="1" applyAlignment="1">
      <alignment horizontal="center" vertical="center" wrapText="1"/>
    </xf>
    <xf numFmtId="2" fontId="46" fillId="24" borderId="7" xfId="67" applyNumberFormat="1" applyFont="1" applyFill="1" applyBorder="1" applyAlignment="1">
      <alignment horizontal="center" vertical="center"/>
    </xf>
    <xf numFmtId="2" fontId="45" fillId="24" borderId="7" xfId="67" applyNumberFormat="1" applyFont="1" applyFill="1" applyBorder="1" applyAlignment="1">
      <alignment horizontal="center" vertical="center"/>
    </xf>
    <xf numFmtId="2" fontId="22" fillId="24" borderId="7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 applyProtection="1">
      <alignment horizontal="center"/>
    </xf>
    <xf numFmtId="4" fontId="46" fillId="24" borderId="7" xfId="67" applyNumberFormat="1" applyFont="1" applyFill="1" applyBorder="1" applyAlignment="1">
      <alignment horizontal="center" vertical="center"/>
    </xf>
    <xf numFmtId="164" fontId="45" fillId="0" borderId="7" xfId="0" applyNumberFormat="1" applyFont="1" applyBorder="1" applyAlignment="1">
      <alignment horizontal="center" vertical="center"/>
    </xf>
    <xf numFmtId="165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Alignment="1" applyProtection="1"/>
    <xf numFmtId="0" fontId="20" fillId="0" borderId="0" xfId="0" applyFont="1" applyFill="1"/>
    <xf numFmtId="165" fontId="28" fillId="0" borderId="7" xfId="0" applyNumberFormat="1" applyFont="1" applyFill="1" applyBorder="1" applyAlignment="1" applyProtection="1">
      <alignment horizontal="center" vertical="center" wrapText="1"/>
    </xf>
    <xf numFmtId="165" fontId="22" fillId="0" borderId="7" xfId="0" applyNumberFormat="1" applyFont="1" applyFill="1" applyBorder="1" applyAlignment="1" applyProtection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left" vertical="center" wrapText="1"/>
    </xf>
    <xf numFmtId="164" fontId="42" fillId="0" borderId="7" xfId="0" applyNumberFormat="1" applyFont="1" applyFill="1" applyBorder="1" applyAlignment="1" applyProtection="1">
      <alignment horizontal="center" vertical="center" wrapText="1"/>
    </xf>
    <xf numFmtId="164" fontId="33" fillId="0" borderId="7" xfId="0" applyNumberFormat="1" applyFont="1" applyFill="1" applyBorder="1" applyAlignment="1" applyProtection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0" fontId="32" fillId="0" borderId="7" xfId="0" applyFont="1" applyBorder="1" applyAlignment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31" fillId="0" borderId="7" xfId="0" applyNumberFormat="1" applyFont="1" applyFill="1" applyBorder="1" applyAlignment="1" applyProtection="1">
      <alignment horizontal="center" vertical="center" wrapText="1"/>
    </xf>
    <xf numFmtId="164" fontId="45" fillId="24" borderId="7" xfId="67" applyNumberFormat="1" applyFont="1" applyFill="1" applyBorder="1" applyAlignment="1">
      <alignment horizontal="center" vertical="top"/>
    </xf>
    <xf numFmtId="49" fontId="22" fillId="24" borderId="7" xfId="0" applyNumberFormat="1" applyFont="1" applyFill="1" applyBorder="1" applyAlignment="1">
      <alignment horizontal="center" vertical="center" wrapText="1"/>
    </xf>
    <xf numFmtId="0" fontId="22" fillId="24" borderId="7" xfId="0" applyFont="1" applyFill="1" applyBorder="1" applyAlignment="1">
      <alignment horizontal="center" vertical="center" wrapText="1"/>
    </xf>
    <xf numFmtId="0" fontId="22" fillId="0" borderId="9" xfId="0" applyFont="1" applyBorder="1"/>
    <xf numFmtId="0" fontId="22" fillId="0" borderId="9" xfId="0" applyFont="1" applyBorder="1" applyAlignment="1">
      <alignment wrapText="1"/>
    </xf>
    <xf numFmtId="164" fontId="36" fillId="0" borderId="9" xfId="67" applyNumberFormat="1" applyFont="1" applyBorder="1" applyAlignment="1">
      <alignment horizontal="center" vertical="center"/>
    </xf>
    <xf numFmtId="164" fontId="43" fillId="0" borderId="9" xfId="0" applyNumberFormat="1" applyFont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vertical="center" wrapText="1"/>
    </xf>
    <xf numFmtId="0" fontId="44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/>
    </xf>
    <xf numFmtId="0" fontId="50" fillId="0" borderId="0" xfId="0" applyNumberFormat="1" applyFont="1" applyFill="1" applyBorder="1" applyAlignment="1" applyProtection="1">
      <alignment horizontal="right" vertical="center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vertical="top" wrapText="1"/>
    </xf>
    <xf numFmtId="164" fontId="45" fillId="0" borderId="9" xfId="67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64" fontId="45" fillId="0" borderId="9" xfId="67" applyNumberFormat="1" applyFont="1" applyBorder="1" applyAlignment="1">
      <alignment vertical="center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64" fontId="47" fillId="0" borderId="9" xfId="0" applyNumberFormat="1" applyFont="1" applyBorder="1" applyAlignment="1">
      <alignment vertical="justify"/>
    </xf>
    <xf numFmtId="164" fontId="45" fillId="0" borderId="9" xfId="0" applyNumberFormat="1" applyFont="1" applyBorder="1" applyAlignment="1">
      <alignment vertical="center"/>
    </xf>
    <xf numFmtId="164" fontId="39" fillId="0" borderId="9" xfId="0" applyNumberFormat="1" applyFont="1" applyFill="1" applyBorder="1" applyAlignment="1" applyProtection="1">
      <alignment vertical="center"/>
    </xf>
    <xf numFmtId="49" fontId="33" fillId="24" borderId="9" xfId="0" applyNumberFormat="1" applyFont="1" applyFill="1" applyBorder="1" applyAlignment="1" applyProtection="1">
      <alignment horizontal="center" vertical="center" wrapText="1"/>
    </xf>
    <xf numFmtId="0" fontId="50" fillId="24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0" applyNumberFormat="1" applyFont="1" applyFill="1" applyBorder="1" applyAlignment="1" applyProtection="1">
      <alignment vertical="center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165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vertical="center"/>
    </xf>
    <xf numFmtId="0" fontId="35" fillId="0" borderId="11" xfId="0" applyNumberFormat="1" applyFont="1" applyFill="1" applyBorder="1" applyAlignment="1" applyProtection="1">
      <alignment horizontal="center" vertical="center" wrapText="1"/>
    </xf>
    <xf numFmtId="0" fontId="58" fillId="0" borderId="1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59" fillId="0" borderId="13" xfId="0" applyNumberFormat="1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 applyProtection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</xf>
    <xf numFmtId="0" fontId="60" fillId="2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Alignment="1" applyProtection="1"/>
    <xf numFmtId="0" fontId="35" fillId="0" borderId="0" xfId="0" applyFont="1" applyFill="1"/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49" fontId="31" fillId="24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wrapText="1"/>
    </xf>
    <xf numFmtId="0" fontId="23" fillId="0" borderId="9" xfId="0" applyFont="1" applyBorder="1" applyAlignment="1">
      <alignment horizontal="center" vertical="center" wrapText="1"/>
    </xf>
    <xf numFmtId="0" fontId="36" fillId="0" borderId="9" xfId="67" applyNumberFormat="1" applyFont="1" applyBorder="1" applyAlignment="1">
      <alignment horizontal="center" vertical="center"/>
    </xf>
    <xf numFmtId="9" fontId="43" fillId="0" borderId="7" xfId="67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top"/>
    </xf>
    <xf numFmtId="0" fontId="33" fillId="0" borderId="7" xfId="0" applyNumberFormat="1" applyFont="1" applyFill="1" applyBorder="1" applyAlignment="1" applyProtection="1">
      <alignment horizontal="center" vertical="top"/>
    </xf>
    <xf numFmtId="0" fontId="31" fillId="0" borderId="7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</xf>
    <xf numFmtId="0" fontId="23" fillId="24" borderId="7" xfId="0" applyFont="1" applyFill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164" fontId="46" fillId="0" borderId="9" xfId="67" applyNumberFormat="1" applyFont="1" applyBorder="1" applyAlignment="1">
      <alignment horizontal="center" vertical="center"/>
    </xf>
    <xf numFmtId="164" fontId="46" fillId="0" borderId="7" xfId="67" applyNumberFormat="1" applyFont="1" applyBorder="1" applyAlignment="1">
      <alignment vertical="top" wrapText="1"/>
    </xf>
    <xf numFmtId="2" fontId="46" fillId="24" borderId="8" xfId="67" applyNumberFormat="1" applyFont="1" applyFill="1" applyBorder="1" applyAlignment="1">
      <alignment horizontal="center" vertical="center"/>
    </xf>
    <xf numFmtId="49" fontId="33" fillId="24" borderId="21" xfId="0" applyNumberFormat="1" applyFont="1" applyFill="1" applyBorder="1" applyAlignment="1">
      <alignment horizontal="center" vertical="center" wrapText="1"/>
    </xf>
    <xf numFmtId="0" fontId="46" fillId="24" borderId="7" xfId="0" applyFont="1" applyFill="1" applyBorder="1" applyAlignment="1">
      <alignment horizontal="left" vertical="top" wrapText="1"/>
    </xf>
    <xf numFmtId="2" fontId="46" fillId="24" borderId="7" xfId="0" applyNumberFormat="1" applyFont="1" applyFill="1" applyBorder="1" applyAlignment="1">
      <alignment horizontal="center" vertical="center" wrapText="1"/>
    </xf>
    <xf numFmtId="2" fontId="46" fillId="24" borderId="9" xfId="67" applyNumberFormat="1" applyFont="1" applyFill="1" applyBorder="1" applyAlignment="1">
      <alignment horizontal="center" vertical="center"/>
    </xf>
    <xf numFmtId="0" fontId="61" fillId="0" borderId="7" xfId="0" applyFont="1" applyBorder="1" applyAlignment="1">
      <alignment horizontal="center" vertical="center" wrapText="1"/>
    </xf>
    <xf numFmtId="164" fontId="61" fillId="0" borderId="7" xfId="67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24" borderId="7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24" borderId="9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2" fontId="22" fillId="0" borderId="7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/>
    <xf numFmtId="164" fontId="46" fillId="0" borderId="9" xfId="67" applyNumberFormat="1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9" fontId="36" fillId="0" borderId="9" xfId="67" applyNumberFormat="1" applyFont="1" applyBorder="1" applyAlignment="1">
      <alignment horizontal="center" vertical="center"/>
    </xf>
    <xf numFmtId="2" fontId="42" fillId="0" borderId="9" xfId="0" applyNumberFormat="1" applyFont="1" applyFill="1" applyBorder="1" applyAlignment="1" applyProtection="1">
      <alignment horizontal="center" vertical="center"/>
    </xf>
    <xf numFmtId="2" fontId="43" fillId="0" borderId="9" xfId="0" applyNumberFormat="1" applyFont="1" applyBorder="1" applyAlignment="1">
      <alignment horizontal="center" vertical="center" wrapText="1"/>
    </xf>
    <xf numFmtId="2" fontId="42" fillId="0" borderId="7" xfId="0" applyNumberFormat="1" applyFont="1" applyFill="1" applyBorder="1" applyAlignment="1" applyProtection="1">
      <alignment horizontal="center" vertical="center"/>
    </xf>
    <xf numFmtId="2" fontId="43" fillId="0" borderId="7" xfId="0" applyNumberFormat="1" applyFont="1" applyBorder="1" applyAlignment="1">
      <alignment horizontal="center" vertical="center" wrapText="1"/>
    </xf>
    <xf numFmtId="2" fontId="33" fillId="0" borderId="7" xfId="0" applyNumberFormat="1" applyFont="1" applyFill="1" applyBorder="1" applyAlignment="1" applyProtection="1">
      <alignment horizontal="center" vertical="center"/>
    </xf>
    <xf numFmtId="2" fontId="36" fillId="0" borderId="7" xfId="0" applyNumberFormat="1" applyFont="1" applyBorder="1" applyAlignment="1">
      <alignment horizontal="center" vertical="center" wrapText="1"/>
    </xf>
    <xf numFmtId="0" fontId="46" fillId="0" borderId="7" xfId="0" applyFont="1" applyBorder="1" applyAlignment="1">
      <alignment horizontal="left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2" fontId="46" fillId="0" borderId="7" xfId="67" applyNumberFormat="1" applyFont="1" applyFill="1" applyBorder="1" applyAlignment="1">
      <alignment horizontal="center" vertical="center"/>
    </xf>
    <xf numFmtId="9" fontId="43" fillId="0" borderId="9" xfId="67" applyNumberFormat="1" applyFont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 applyProtection="1">
      <alignment vertical="center" wrapText="1"/>
    </xf>
    <xf numFmtId="165" fontId="23" fillId="0" borderId="31" xfId="0" applyNumberFormat="1" applyFont="1" applyFill="1" applyBorder="1" applyAlignment="1" applyProtection="1">
      <alignment horizontal="center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0" fontId="36" fillId="24" borderId="7" xfId="0" applyFont="1" applyFill="1" applyBorder="1" applyAlignment="1">
      <alignment horizontal="center" vertical="top" wrapText="1"/>
    </xf>
    <xf numFmtId="0" fontId="36" fillId="24" borderId="7" xfId="0" applyFont="1" applyFill="1" applyBorder="1" applyAlignment="1">
      <alignment horizontal="left" vertical="top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Alignment="1" applyProtection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left" vertical="center" wrapText="1"/>
    </xf>
    <xf numFmtId="0" fontId="23" fillId="0" borderId="28" xfId="0" applyNumberFormat="1" applyFont="1" applyFill="1" applyBorder="1" applyAlignment="1" applyProtection="1">
      <alignment horizontal="left"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top"/>
    </xf>
    <xf numFmtId="0" fontId="31" fillId="0" borderId="30" xfId="0" applyNumberFormat="1" applyFont="1" applyFill="1" applyBorder="1" applyAlignment="1" applyProtection="1">
      <alignment horizontal="left" vertical="top"/>
    </xf>
    <xf numFmtId="0" fontId="31" fillId="0" borderId="31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right" vertical="center"/>
    </xf>
    <xf numFmtId="0" fontId="57" fillId="24" borderId="7" xfId="0" applyNumberFormat="1" applyFont="1" applyFill="1" applyBorder="1" applyAlignment="1" applyProtection="1">
      <alignment horizontal="center" vertical="center" wrapText="1"/>
    </xf>
    <xf numFmtId="0" fontId="57" fillId="24" borderId="11" xfId="0" applyNumberFormat="1" applyFont="1" applyFill="1" applyBorder="1" applyAlignment="1" applyProtection="1">
      <alignment horizontal="center" vertical="center" wrapText="1"/>
    </xf>
    <xf numFmtId="0" fontId="20" fillId="24" borderId="7" xfId="0" applyNumberFormat="1" applyFont="1" applyFill="1" applyBorder="1" applyAlignment="1" applyProtection="1">
      <alignment horizontal="center" vertical="center" wrapText="1"/>
    </xf>
    <xf numFmtId="0" fontId="20" fillId="24" borderId="11" xfId="0" applyNumberFormat="1" applyFont="1" applyFill="1" applyBorder="1" applyAlignment="1" applyProtection="1">
      <alignment horizontal="center" vertical="center" wrapText="1"/>
    </xf>
    <xf numFmtId="0" fontId="20" fillId="24" borderId="25" xfId="0" applyNumberFormat="1" applyFont="1" applyFill="1" applyBorder="1" applyAlignment="1" applyProtection="1">
      <alignment horizontal="center" vertical="center" wrapText="1"/>
    </xf>
    <xf numFmtId="0" fontId="23" fillId="24" borderId="25" xfId="0" applyNumberFormat="1" applyFont="1" applyFill="1" applyBorder="1" applyAlignment="1" applyProtection="1">
      <alignment horizontal="center" vertical="center" wrapText="1"/>
    </xf>
    <xf numFmtId="0" fontId="56" fillId="24" borderId="25" xfId="0" applyNumberFormat="1" applyFont="1" applyFill="1" applyBorder="1" applyAlignment="1" applyProtection="1">
      <alignment horizontal="center" vertical="center" wrapText="1"/>
    </xf>
    <xf numFmtId="0" fontId="56" fillId="24" borderId="7" xfId="0" applyNumberFormat="1" applyFont="1" applyFill="1" applyBorder="1" applyAlignment="1" applyProtection="1">
      <alignment horizontal="center" vertical="center" wrapText="1"/>
    </xf>
    <xf numFmtId="0" fontId="56" fillId="24" borderId="11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3" fillId="24" borderId="26" xfId="0" applyNumberFormat="1" applyFont="1" applyFill="1" applyBorder="1" applyAlignment="1" applyProtection="1">
      <alignment horizontal="center" vertical="center" wrapText="1"/>
    </xf>
    <xf numFmtId="0" fontId="23" fillId="24" borderId="32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56" fillId="24" borderId="18" xfId="0" applyNumberFormat="1" applyFont="1" applyFill="1" applyBorder="1" applyAlignment="1" applyProtection="1">
      <alignment horizontal="center" vertical="center" wrapText="1"/>
    </xf>
    <xf numFmtId="0" fontId="56" fillId="24" borderId="33" xfId="0" applyNumberFormat="1" applyFont="1" applyFill="1" applyBorder="1" applyAlignment="1" applyProtection="1">
      <alignment horizontal="center" vertical="center" wrapText="1"/>
    </xf>
    <xf numFmtId="0" fontId="56" fillId="24" borderId="34" xfId="0" applyNumberFormat="1" applyFont="1" applyFill="1" applyBorder="1" applyAlignment="1" applyProtection="1">
      <alignment horizontal="center" vertical="center" wrapText="1"/>
    </xf>
    <xf numFmtId="0" fontId="56" fillId="24" borderId="10" xfId="0" applyNumberFormat="1" applyFont="1" applyFill="1" applyBorder="1" applyAlignment="1" applyProtection="1">
      <alignment horizontal="center" vertical="center" wrapText="1"/>
    </xf>
    <xf numFmtId="0" fontId="56" fillId="24" borderId="22" xfId="0" applyNumberFormat="1" applyFont="1" applyFill="1" applyBorder="1" applyAlignment="1" applyProtection="1">
      <alignment horizontal="center" vertical="center" wrapText="1"/>
    </xf>
    <xf numFmtId="0" fontId="56" fillId="24" borderId="35" xfId="0" applyNumberFormat="1" applyFont="1" applyFill="1" applyBorder="1" applyAlignment="1" applyProtection="1">
      <alignment horizontal="center" vertical="center" wrapText="1"/>
    </xf>
    <xf numFmtId="0" fontId="20" fillId="24" borderId="8" xfId="0" applyNumberFormat="1" applyFont="1" applyFill="1" applyBorder="1" applyAlignment="1" applyProtection="1">
      <alignment horizontal="center" vertical="center" wrapText="1"/>
    </xf>
    <xf numFmtId="0" fontId="20" fillId="24" borderId="22" xfId="0" applyNumberFormat="1" applyFont="1" applyFill="1" applyBorder="1" applyAlignment="1" applyProtection="1">
      <alignment horizontal="center" vertical="center" wrapText="1"/>
    </xf>
    <xf numFmtId="0" fontId="20" fillId="24" borderId="35" xfId="0" applyNumberFormat="1" applyFont="1" applyFill="1" applyBorder="1" applyAlignment="1" applyProtection="1">
      <alignment horizontal="center" vertical="center" wrapText="1"/>
    </xf>
    <xf numFmtId="0" fontId="35" fillId="0" borderId="36" xfId="0" applyNumberFormat="1" applyFont="1" applyFill="1" applyBorder="1" applyAlignment="1" applyProtection="1">
      <alignment horizontal="center" vertical="center" wrapText="1"/>
    </xf>
    <xf numFmtId="0" fontId="35" fillId="0" borderId="37" xfId="0" applyNumberFormat="1" applyFont="1" applyFill="1" applyBorder="1" applyAlignment="1" applyProtection="1">
      <alignment horizontal="center" vertical="center" wrapText="1"/>
    </xf>
    <xf numFmtId="0" fontId="56" fillId="0" borderId="18" xfId="0" applyNumberFormat="1" applyFont="1" applyFill="1" applyBorder="1" applyAlignment="1" applyProtection="1">
      <alignment horizontal="center" vertical="center" wrapText="1"/>
    </xf>
    <xf numFmtId="0" fontId="56" fillId="0" borderId="33" xfId="0" applyNumberFormat="1" applyFont="1" applyFill="1" applyBorder="1" applyAlignment="1" applyProtection="1">
      <alignment horizontal="center" vertical="center" wrapText="1"/>
    </xf>
    <xf numFmtId="0" fontId="56" fillId="0" borderId="34" xfId="0" applyNumberFormat="1" applyFont="1" applyFill="1" applyBorder="1" applyAlignment="1" applyProtection="1">
      <alignment horizontal="center" vertical="center" wrapText="1"/>
    </xf>
    <xf numFmtId="0" fontId="56" fillId="0" borderId="10" xfId="0" applyNumberFormat="1" applyFont="1" applyFill="1" applyBorder="1" applyAlignment="1" applyProtection="1">
      <alignment horizontal="center" vertical="center" wrapText="1"/>
    </xf>
    <xf numFmtId="0" fontId="56" fillId="0" borderId="22" xfId="0" applyNumberFormat="1" applyFont="1" applyFill="1" applyBorder="1" applyAlignment="1" applyProtection="1">
      <alignment horizontal="center" vertical="center" wrapText="1"/>
    </xf>
    <xf numFmtId="0" fontId="56" fillId="0" borderId="35" xfId="0" applyNumberFormat="1" applyFont="1" applyFill="1" applyBorder="1" applyAlignment="1" applyProtection="1">
      <alignment horizontal="center" vertical="center" wrapText="1"/>
    </xf>
    <xf numFmtId="0" fontId="35" fillId="0" borderId="8" xfId="0" applyNumberFormat="1" applyFont="1" applyFill="1" applyBorder="1" applyAlignment="1" applyProtection="1">
      <alignment horizontal="center" vertical="center" wrapText="1"/>
    </xf>
    <xf numFmtId="0" fontId="35" fillId="0" borderId="35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 vertical="center" wrapText="1"/>
    </xf>
    <xf numFmtId="0" fontId="35" fillId="0" borderId="39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center" vertical="center" wrapText="1"/>
    </xf>
    <xf numFmtId="0" fontId="35" fillId="0" borderId="22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23" fillId="24" borderId="7" xfId="0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 applyProtection="1">
      <alignment horizontal="left" vertical="top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35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ід" xfId="44"/>
    <cellStyle name="Вывод" xfId="45"/>
    <cellStyle name="Вычисление" xfId="46"/>
    <cellStyle name="Добре" xfId="47"/>
    <cellStyle name="Звичайний 10" xfId="48"/>
    <cellStyle name="Звичайний 11" xfId="49"/>
    <cellStyle name="Звичайний 12" xfId="50"/>
    <cellStyle name="Звичайний 13" xfId="51"/>
    <cellStyle name="Звичайний 14" xfId="52"/>
    <cellStyle name="Звичайний 15" xfId="53"/>
    <cellStyle name="Звичайний 16" xfId="54"/>
    <cellStyle name="Звичайний 17" xfId="55"/>
    <cellStyle name="Звичайний 18" xfId="56"/>
    <cellStyle name="Звичайний 19" xfId="57"/>
    <cellStyle name="Звичайний 2" xfId="58"/>
    <cellStyle name="Звичайний 20" xfId="59"/>
    <cellStyle name="Звичайний 3" xfId="60"/>
    <cellStyle name="Звичайний 4" xfId="61"/>
    <cellStyle name="Звичайний 5" xfId="62"/>
    <cellStyle name="Звичайний 6" xfId="63"/>
    <cellStyle name="Звичайний 7" xfId="64"/>
    <cellStyle name="Звичайний 8" xfId="65"/>
    <cellStyle name="Звичайний 9" xfId="66"/>
    <cellStyle name="Звичайний_Додаток _ 3 зм_ни 4575" xfId="67"/>
    <cellStyle name="Зв'язана клітинка" xfId="68"/>
    <cellStyle name="Итог" xfId="69"/>
    <cellStyle name="Контрольна клітинка" xfId="70"/>
    <cellStyle name="Назва" xfId="71"/>
    <cellStyle name="Нейтральный" xfId="72"/>
    <cellStyle name="Обычный" xfId="0" builtinId="0"/>
    <cellStyle name="Обычный 2" xfId="73"/>
    <cellStyle name="Плохой" xfId="74"/>
    <cellStyle name="Пояснение" xfId="75"/>
    <cellStyle name="Примечание" xfId="76"/>
    <cellStyle name="Стиль 1" xfId="77"/>
    <cellStyle name="Текст попередження" xfId="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7"/>
  <sheetViews>
    <sheetView showGridLines="0" showZeros="0" tabSelected="1" zoomScale="75" zoomScaleNormal="75" zoomScaleSheetLayoutView="115" workbookViewId="0">
      <selection activeCell="A2" sqref="A2:F2"/>
    </sheetView>
  </sheetViews>
  <sheetFormatPr defaultColWidth="9.1640625" defaultRowHeight="12.75" x14ac:dyDescent="0.2"/>
  <cols>
    <col min="1" max="1" width="11.83203125" style="2" customWidth="1"/>
    <col min="2" max="2" width="47.83203125" style="2" customWidth="1"/>
    <col min="3" max="3" width="17" style="2" customWidth="1"/>
    <col min="4" max="4" width="15.1640625" style="2" customWidth="1"/>
    <col min="5" max="5" width="14.1640625" style="2" customWidth="1"/>
    <col min="6" max="6" width="13.5" style="2" customWidth="1"/>
    <col min="7" max="11" width="9.1640625" style="2"/>
    <col min="12" max="243" width="9.1640625" style="25"/>
    <col min="244" max="252" width="9.1640625" style="2"/>
    <col min="253" max="16384" width="9.1640625" style="25"/>
  </cols>
  <sheetData>
    <row r="1" spans="1:252" ht="66.75" customHeight="1" x14ac:dyDescent="0.2">
      <c r="C1" s="239" t="s">
        <v>287</v>
      </c>
      <c r="D1" s="239"/>
      <c r="E1" s="239"/>
      <c r="F1" s="239"/>
      <c r="L1" s="2"/>
    </row>
    <row r="2" spans="1:252" ht="31.5" customHeight="1" x14ac:dyDescent="0.2">
      <c r="A2" s="238" t="s">
        <v>252</v>
      </c>
      <c r="B2" s="238"/>
      <c r="C2" s="238"/>
      <c r="D2" s="238"/>
      <c r="E2" s="238"/>
      <c r="F2" s="238"/>
    </row>
    <row r="3" spans="1:252" ht="13.5" thickBot="1" x14ac:dyDescent="0.25">
      <c r="B3" s="138"/>
      <c r="C3" s="138"/>
      <c r="D3" s="138"/>
      <c r="E3" s="138"/>
      <c r="F3" s="139" t="s">
        <v>69</v>
      </c>
    </row>
    <row r="4" spans="1:252" ht="25.5" customHeight="1" x14ac:dyDescent="0.2">
      <c r="A4" s="234" t="s">
        <v>0</v>
      </c>
      <c r="B4" s="236" t="s">
        <v>4</v>
      </c>
      <c r="C4" s="236" t="s">
        <v>19</v>
      </c>
      <c r="D4" s="236" t="s">
        <v>16</v>
      </c>
      <c r="E4" s="236" t="s">
        <v>17</v>
      </c>
      <c r="F4" s="240"/>
    </row>
    <row r="5" spans="1:252" ht="49.5" customHeight="1" thickBot="1" x14ac:dyDescent="0.25">
      <c r="A5" s="235"/>
      <c r="B5" s="237"/>
      <c r="C5" s="237"/>
      <c r="D5" s="237"/>
      <c r="E5" s="142" t="s">
        <v>19</v>
      </c>
      <c r="F5" s="143" t="s">
        <v>27</v>
      </c>
    </row>
    <row r="6" spans="1:252" ht="19.899999999999999" customHeight="1" thickBot="1" x14ac:dyDescent="0.25">
      <c r="A6" s="168">
        <v>1</v>
      </c>
      <c r="B6" s="169">
        <v>2</v>
      </c>
      <c r="C6" s="169">
        <v>3</v>
      </c>
      <c r="D6" s="169">
        <v>4</v>
      </c>
      <c r="E6" s="169">
        <v>5</v>
      </c>
      <c r="F6" s="170">
        <v>6</v>
      </c>
    </row>
    <row r="7" spans="1:252" s="93" customFormat="1" ht="21" customHeight="1" x14ac:dyDescent="0.2">
      <c r="A7" s="140">
        <v>10000000</v>
      </c>
      <c r="B7" s="140" t="s">
        <v>6</v>
      </c>
      <c r="C7" s="141">
        <f t="shared" ref="C7:C42" si="0">D7+E7</f>
        <v>34797270</v>
      </c>
      <c r="D7" s="141">
        <f>D8+D16+D22+D36</f>
        <v>34730870</v>
      </c>
      <c r="E7" s="141">
        <f>E8+E16+E22+E36</f>
        <v>66400</v>
      </c>
      <c r="F7" s="141">
        <f>F8+F16+F22+F36</f>
        <v>0</v>
      </c>
      <c r="G7" s="92"/>
      <c r="H7" s="92"/>
      <c r="I7" s="92"/>
      <c r="J7" s="92"/>
      <c r="K7" s="92"/>
      <c r="IJ7" s="92"/>
      <c r="IK7" s="92"/>
      <c r="IL7" s="92"/>
      <c r="IM7" s="92"/>
      <c r="IN7" s="92"/>
      <c r="IO7" s="92"/>
      <c r="IP7" s="92"/>
      <c r="IQ7" s="92"/>
      <c r="IR7" s="92"/>
    </row>
    <row r="8" spans="1:252" ht="28.9" customHeight="1" x14ac:dyDescent="0.2">
      <c r="A8" s="34">
        <v>11000000</v>
      </c>
      <c r="B8" s="35" t="s">
        <v>7</v>
      </c>
      <c r="C8" s="91">
        <f t="shared" si="0"/>
        <v>22553800</v>
      </c>
      <c r="D8" s="94">
        <f>D9+D14</f>
        <v>22553800</v>
      </c>
      <c r="E8" s="94">
        <f>E9+E14</f>
        <v>0</v>
      </c>
      <c r="F8" s="94">
        <f>F9+F14</f>
        <v>0</v>
      </c>
    </row>
    <row r="9" spans="1:252" ht="21" customHeight="1" x14ac:dyDescent="0.2">
      <c r="A9" s="34">
        <v>11010000</v>
      </c>
      <c r="B9" s="35" t="s">
        <v>183</v>
      </c>
      <c r="C9" s="91">
        <f t="shared" si="0"/>
        <v>22533800</v>
      </c>
      <c r="D9" s="94">
        <f>D10+D11+D12+D13</f>
        <v>22533800</v>
      </c>
      <c r="E9" s="94">
        <f>E10+E11+E12+E13</f>
        <v>0</v>
      </c>
      <c r="F9" s="94">
        <f>F10+F11+F12+F13</f>
        <v>0</v>
      </c>
    </row>
    <row r="10" spans="1:252" ht="45.6" customHeight="1" x14ac:dyDescent="0.25">
      <c r="A10" s="34">
        <v>11010100</v>
      </c>
      <c r="B10" s="66" t="s">
        <v>100</v>
      </c>
      <c r="C10" s="91">
        <f t="shared" si="0"/>
        <v>19500000</v>
      </c>
      <c r="D10" s="94">
        <v>19500000</v>
      </c>
      <c r="E10" s="94"/>
      <c r="F10" s="95"/>
    </row>
    <row r="11" spans="1:252" ht="94.5" customHeight="1" x14ac:dyDescent="0.2">
      <c r="A11" s="34">
        <v>11010200</v>
      </c>
      <c r="B11" s="35" t="s">
        <v>140</v>
      </c>
      <c r="C11" s="91">
        <f t="shared" si="0"/>
        <v>1673800</v>
      </c>
      <c r="D11" s="94">
        <v>1673800</v>
      </c>
      <c r="E11" s="94"/>
      <c r="F11" s="95"/>
    </row>
    <row r="12" spans="1:252" ht="45" customHeight="1" x14ac:dyDescent="0.2">
      <c r="A12" s="34">
        <v>11010400</v>
      </c>
      <c r="B12" s="35" t="s">
        <v>141</v>
      </c>
      <c r="C12" s="91">
        <f t="shared" si="0"/>
        <v>960000</v>
      </c>
      <c r="D12" s="94">
        <v>960000</v>
      </c>
      <c r="E12" s="94"/>
      <c r="F12" s="95"/>
    </row>
    <row r="13" spans="1:252" ht="43.15" customHeight="1" x14ac:dyDescent="0.2">
      <c r="A13" s="34">
        <v>11010500</v>
      </c>
      <c r="B13" s="35" t="s">
        <v>101</v>
      </c>
      <c r="C13" s="91">
        <f t="shared" si="0"/>
        <v>400000</v>
      </c>
      <c r="D13" s="94">
        <v>400000</v>
      </c>
      <c r="E13" s="94"/>
      <c r="F13" s="95"/>
    </row>
    <row r="14" spans="1:252" ht="21" customHeight="1" x14ac:dyDescent="0.2">
      <c r="A14" s="34">
        <v>11020000</v>
      </c>
      <c r="B14" s="35" t="s">
        <v>8</v>
      </c>
      <c r="C14" s="91">
        <f t="shared" si="0"/>
        <v>20000</v>
      </c>
      <c r="D14" s="94">
        <v>20000</v>
      </c>
      <c r="E14" s="94">
        <f>E15</f>
        <v>0</v>
      </c>
      <c r="F14" s="94">
        <f>F15</f>
        <v>0</v>
      </c>
    </row>
    <row r="15" spans="1:252" ht="34.9" customHeight="1" x14ac:dyDescent="0.25">
      <c r="A15" s="34">
        <v>11020200</v>
      </c>
      <c r="B15" s="65" t="s">
        <v>102</v>
      </c>
      <c r="C15" s="91">
        <f t="shared" si="0"/>
        <v>20000</v>
      </c>
      <c r="D15" s="94">
        <v>20000</v>
      </c>
      <c r="E15" s="94"/>
      <c r="F15" s="95"/>
    </row>
    <row r="16" spans="1:252" ht="21" customHeight="1" x14ac:dyDescent="0.2">
      <c r="A16" s="34">
        <v>14000000</v>
      </c>
      <c r="B16" s="35" t="s">
        <v>15</v>
      </c>
      <c r="C16" s="91">
        <f t="shared" si="0"/>
        <v>2200000</v>
      </c>
      <c r="D16" s="94">
        <f>D17+D19+D21</f>
        <v>2200000</v>
      </c>
      <c r="E16" s="94">
        <f>E17+E19+E21</f>
        <v>0</v>
      </c>
      <c r="F16" s="94">
        <f>F17+F19+F21</f>
        <v>0</v>
      </c>
    </row>
    <row r="17" spans="1:6" ht="33.6" customHeight="1" x14ac:dyDescent="0.2">
      <c r="A17" s="34">
        <v>14020000</v>
      </c>
      <c r="B17" s="35" t="s">
        <v>103</v>
      </c>
      <c r="C17" s="91">
        <f t="shared" si="0"/>
        <v>300000</v>
      </c>
      <c r="D17" s="94">
        <f>D18</f>
        <v>300000</v>
      </c>
      <c r="E17" s="94">
        <f>E18</f>
        <v>0</v>
      </c>
      <c r="F17" s="94">
        <f>F18</f>
        <v>0</v>
      </c>
    </row>
    <row r="18" spans="1:6" ht="21" customHeight="1" x14ac:dyDescent="0.2">
      <c r="A18" s="34">
        <v>14021900</v>
      </c>
      <c r="B18" s="35" t="s">
        <v>104</v>
      </c>
      <c r="C18" s="91">
        <f t="shared" si="0"/>
        <v>300000</v>
      </c>
      <c r="D18" s="94">
        <v>300000</v>
      </c>
      <c r="E18" s="94"/>
      <c r="F18" s="95"/>
    </row>
    <row r="19" spans="1:6" ht="40.5" customHeight="1" x14ac:dyDescent="0.2">
      <c r="A19" s="34">
        <v>14030000</v>
      </c>
      <c r="B19" s="35" t="s">
        <v>105</v>
      </c>
      <c r="C19" s="91">
        <f t="shared" si="0"/>
        <v>1000000</v>
      </c>
      <c r="D19" s="94">
        <f>D20</f>
        <v>1000000</v>
      </c>
      <c r="E19" s="94">
        <f>E20</f>
        <v>0</v>
      </c>
      <c r="F19" s="94">
        <f>F20</f>
        <v>0</v>
      </c>
    </row>
    <row r="20" spans="1:6" ht="21" customHeight="1" x14ac:dyDescent="0.2">
      <c r="A20" s="34">
        <v>14031900</v>
      </c>
      <c r="B20" s="35" t="s">
        <v>104</v>
      </c>
      <c r="C20" s="91">
        <f t="shared" si="0"/>
        <v>1000000</v>
      </c>
      <c r="D20" s="94">
        <v>1000000</v>
      </c>
      <c r="E20" s="94"/>
      <c r="F20" s="95"/>
    </row>
    <row r="21" spans="1:6" ht="43.9" customHeight="1" x14ac:dyDescent="0.25">
      <c r="A21" s="34">
        <v>14040000</v>
      </c>
      <c r="B21" s="65" t="s">
        <v>106</v>
      </c>
      <c r="C21" s="91">
        <f t="shared" si="0"/>
        <v>900000</v>
      </c>
      <c r="D21" s="94">
        <v>900000</v>
      </c>
      <c r="E21" s="94"/>
      <c r="F21" s="95"/>
    </row>
    <row r="22" spans="1:6" ht="21" customHeight="1" x14ac:dyDescent="0.2">
      <c r="A22" s="34">
        <v>18000000</v>
      </c>
      <c r="B22" s="96" t="s">
        <v>34</v>
      </c>
      <c r="C22" s="91">
        <f t="shared" si="0"/>
        <v>9977070</v>
      </c>
      <c r="D22" s="94">
        <f>D23+D32</f>
        <v>9977070</v>
      </c>
      <c r="E22" s="94">
        <f>E23+E32</f>
        <v>0</v>
      </c>
      <c r="F22" s="94">
        <f>F23+F32</f>
        <v>0</v>
      </c>
    </row>
    <row r="23" spans="1:6" ht="21" customHeight="1" x14ac:dyDescent="0.2">
      <c r="A23" s="34">
        <v>18010000</v>
      </c>
      <c r="B23" s="96" t="s">
        <v>82</v>
      </c>
      <c r="C23" s="91">
        <f t="shared" si="0"/>
        <v>3127070</v>
      </c>
      <c r="D23" s="94">
        <f>D24+D25+D26+D27+D28+D29+D30+D31</f>
        <v>3127070</v>
      </c>
      <c r="E23" s="94">
        <f>E24+E25+E26+E27+E28+E29+E30+E31</f>
        <v>0</v>
      </c>
      <c r="F23" s="94">
        <f>F24+F25+F26+F27+F28+F29+F30+F31</f>
        <v>0</v>
      </c>
    </row>
    <row r="24" spans="1:6" ht="40.9" customHeight="1" x14ac:dyDescent="0.2">
      <c r="A24" s="34">
        <v>18010100</v>
      </c>
      <c r="B24" s="96" t="s">
        <v>142</v>
      </c>
      <c r="C24" s="91">
        <f t="shared" si="0"/>
        <v>200</v>
      </c>
      <c r="D24" s="94">
        <v>200</v>
      </c>
      <c r="E24" s="94"/>
      <c r="F24" s="95"/>
    </row>
    <row r="25" spans="1:6" ht="44.45" customHeight="1" x14ac:dyDescent="0.2">
      <c r="A25" s="34">
        <v>18010200</v>
      </c>
      <c r="B25" s="96" t="s">
        <v>143</v>
      </c>
      <c r="C25" s="91">
        <f t="shared" si="0"/>
        <v>4000</v>
      </c>
      <c r="D25" s="94">
        <v>4000</v>
      </c>
      <c r="E25" s="94"/>
      <c r="F25" s="95"/>
    </row>
    <row r="26" spans="1:6" ht="44.45" customHeight="1" x14ac:dyDescent="0.2">
      <c r="A26" s="34">
        <v>18010300</v>
      </c>
      <c r="B26" s="35" t="s">
        <v>83</v>
      </c>
      <c r="C26" s="91">
        <f t="shared" si="0"/>
        <v>35000</v>
      </c>
      <c r="D26" s="94">
        <v>35000</v>
      </c>
      <c r="E26" s="94"/>
      <c r="F26" s="95"/>
    </row>
    <row r="27" spans="1:6" ht="46.9" customHeight="1" x14ac:dyDescent="0.2">
      <c r="A27" s="34">
        <v>18010400</v>
      </c>
      <c r="B27" s="35" t="s">
        <v>84</v>
      </c>
      <c r="C27" s="91">
        <f t="shared" si="0"/>
        <v>187870</v>
      </c>
      <c r="D27" s="94">
        <v>187870</v>
      </c>
      <c r="E27" s="94"/>
      <c r="F27" s="95"/>
    </row>
    <row r="28" spans="1:6" ht="21" customHeight="1" x14ac:dyDescent="0.2">
      <c r="A28" s="34">
        <v>18010500</v>
      </c>
      <c r="B28" s="35" t="s">
        <v>85</v>
      </c>
      <c r="C28" s="91">
        <f t="shared" si="0"/>
        <v>370000</v>
      </c>
      <c r="D28" s="94">
        <v>370000</v>
      </c>
      <c r="E28" s="94"/>
      <c r="F28" s="95"/>
    </row>
    <row r="29" spans="1:6" ht="21" customHeight="1" x14ac:dyDescent="0.2">
      <c r="A29" s="34">
        <v>18010600</v>
      </c>
      <c r="B29" s="35" t="s">
        <v>86</v>
      </c>
      <c r="C29" s="91">
        <f t="shared" si="0"/>
        <v>900000</v>
      </c>
      <c r="D29" s="94">
        <v>900000</v>
      </c>
      <c r="E29" s="94"/>
      <c r="F29" s="95"/>
    </row>
    <row r="30" spans="1:6" ht="21" customHeight="1" x14ac:dyDescent="0.2">
      <c r="A30" s="34">
        <v>18010700</v>
      </c>
      <c r="B30" s="35" t="s">
        <v>87</v>
      </c>
      <c r="C30" s="91">
        <f t="shared" si="0"/>
        <v>780000</v>
      </c>
      <c r="D30" s="94">
        <v>780000</v>
      </c>
      <c r="E30" s="94"/>
      <c r="F30" s="95"/>
    </row>
    <row r="31" spans="1:6" ht="21" customHeight="1" x14ac:dyDescent="0.2">
      <c r="A31" s="34">
        <v>18010900</v>
      </c>
      <c r="B31" s="35" t="s">
        <v>88</v>
      </c>
      <c r="C31" s="91">
        <f t="shared" si="0"/>
        <v>850000</v>
      </c>
      <c r="D31" s="94">
        <v>850000</v>
      </c>
      <c r="E31" s="94"/>
      <c r="F31" s="95"/>
    </row>
    <row r="32" spans="1:6" ht="21" customHeight="1" x14ac:dyDescent="0.2">
      <c r="A32" s="34">
        <v>18050000</v>
      </c>
      <c r="B32" s="35" t="s">
        <v>89</v>
      </c>
      <c r="C32" s="91">
        <f t="shared" si="0"/>
        <v>6850000</v>
      </c>
      <c r="D32" s="94">
        <f>D33+D34+D35</f>
        <v>6850000</v>
      </c>
      <c r="E32" s="94">
        <f>E33+E34+E35</f>
        <v>0</v>
      </c>
      <c r="F32" s="94">
        <f>F33+F34+F35</f>
        <v>0</v>
      </c>
    </row>
    <row r="33" spans="1:252" ht="21" customHeight="1" x14ac:dyDescent="0.2">
      <c r="A33" s="34">
        <v>18050300</v>
      </c>
      <c r="B33" s="35" t="s">
        <v>90</v>
      </c>
      <c r="C33" s="91">
        <f t="shared" si="0"/>
        <v>1150000</v>
      </c>
      <c r="D33" s="94">
        <f>1100000+50000</f>
        <v>1150000</v>
      </c>
      <c r="E33" s="94"/>
      <c r="F33" s="95"/>
    </row>
    <row r="34" spans="1:252" ht="21" customHeight="1" x14ac:dyDescent="0.2">
      <c r="A34" s="34">
        <v>18050400</v>
      </c>
      <c r="B34" s="35" t="s">
        <v>91</v>
      </c>
      <c r="C34" s="91">
        <f t="shared" si="0"/>
        <v>4300000</v>
      </c>
      <c r="D34" s="94">
        <v>4300000</v>
      </c>
      <c r="E34" s="94"/>
      <c r="F34" s="95"/>
    </row>
    <row r="35" spans="1:252" ht="90" customHeight="1" x14ac:dyDescent="0.25">
      <c r="A35" s="231">
        <v>18050500</v>
      </c>
      <c r="B35" s="68" t="s">
        <v>112</v>
      </c>
      <c r="C35" s="91">
        <f t="shared" si="0"/>
        <v>1400000</v>
      </c>
      <c r="D35" s="94">
        <v>1400000</v>
      </c>
      <c r="E35" s="94"/>
      <c r="F35" s="95"/>
    </row>
    <row r="36" spans="1:252" ht="21" customHeight="1" x14ac:dyDescent="0.2">
      <c r="A36" s="232" t="s">
        <v>267</v>
      </c>
      <c r="B36" s="233" t="s">
        <v>268</v>
      </c>
      <c r="C36" s="230">
        <f t="shared" si="0"/>
        <v>66400</v>
      </c>
      <c r="D36" s="94">
        <f>D37</f>
        <v>0</v>
      </c>
      <c r="E36" s="94">
        <f>E37</f>
        <v>66400</v>
      </c>
      <c r="F36" s="94">
        <f>F37</f>
        <v>0</v>
      </c>
    </row>
    <row r="37" spans="1:252" ht="21" customHeight="1" x14ac:dyDescent="0.2">
      <c r="A37" s="232" t="s">
        <v>269</v>
      </c>
      <c r="B37" s="233" t="s">
        <v>270</v>
      </c>
      <c r="C37" s="230">
        <f t="shared" si="0"/>
        <v>66400</v>
      </c>
      <c r="D37" s="94">
        <f>D38+D39</f>
        <v>0</v>
      </c>
      <c r="E37" s="94">
        <f>E38+E39</f>
        <v>66400</v>
      </c>
      <c r="F37" s="94">
        <f>F38+F39</f>
        <v>0</v>
      </c>
    </row>
    <row r="38" spans="1:252" ht="57.6" customHeight="1" x14ac:dyDescent="0.2">
      <c r="A38" s="232" t="s">
        <v>271</v>
      </c>
      <c r="B38" s="233" t="s">
        <v>272</v>
      </c>
      <c r="C38" s="230">
        <f t="shared" si="0"/>
        <v>64400</v>
      </c>
      <c r="D38" s="94"/>
      <c r="E38" s="94">
        <v>64400</v>
      </c>
      <c r="F38" s="95"/>
    </row>
    <row r="39" spans="1:252" ht="59.45" customHeight="1" x14ac:dyDescent="0.2">
      <c r="A39" s="232" t="s">
        <v>273</v>
      </c>
      <c r="B39" s="233" t="s">
        <v>274</v>
      </c>
      <c r="C39" s="230">
        <f t="shared" si="0"/>
        <v>2000</v>
      </c>
      <c r="D39" s="94"/>
      <c r="E39" s="94">
        <v>2000</v>
      </c>
      <c r="F39" s="95"/>
    </row>
    <row r="40" spans="1:252" s="93" customFormat="1" ht="21" customHeight="1" x14ac:dyDescent="0.2">
      <c r="A40" s="140">
        <v>20000000</v>
      </c>
      <c r="B40" s="140" t="s">
        <v>9</v>
      </c>
      <c r="C40" s="91">
        <f t="shared" si="0"/>
        <v>3062200</v>
      </c>
      <c r="D40" s="91">
        <f>D41+D45+D53+D57</f>
        <v>1562200</v>
      </c>
      <c r="E40" s="91">
        <f>E41+E45+E53+E57</f>
        <v>1500000</v>
      </c>
      <c r="F40" s="91">
        <f>F41+F45+F53+F57</f>
        <v>0</v>
      </c>
      <c r="G40" s="92"/>
      <c r="H40" s="92"/>
      <c r="I40" s="92"/>
      <c r="J40" s="92"/>
      <c r="K40" s="92"/>
      <c r="IJ40" s="92"/>
      <c r="IK40" s="92"/>
      <c r="IL40" s="92"/>
      <c r="IM40" s="92"/>
      <c r="IN40" s="92"/>
      <c r="IO40" s="92"/>
      <c r="IP40" s="92"/>
      <c r="IQ40" s="92"/>
      <c r="IR40" s="92"/>
    </row>
    <row r="41" spans="1:252" s="76" customFormat="1" ht="30" customHeight="1" x14ac:dyDescent="0.2">
      <c r="A41" s="34">
        <v>21000000</v>
      </c>
      <c r="B41" s="35" t="s">
        <v>10</v>
      </c>
      <c r="C41" s="91">
        <f t="shared" si="0"/>
        <v>40000</v>
      </c>
      <c r="D41" s="94">
        <f>D42</f>
        <v>40000</v>
      </c>
      <c r="E41" s="94">
        <f>E42</f>
        <v>0</v>
      </c>
      <c r="F41" s="94">
        <f>F42</f>
        <v>0</v>
      </c>
      <c r="G41" s="45"/>
      <c r="H41" s="45"/>
      <c r="I41" s="45"/>
      <c r="J41" s="45"/>
      <c r="K41" s="45"/>
      <c r="IJ41" s="45"/>
      <c r="IK41" s="45"/>
      <c r="IL41" s="45"/>
      <c r="IM41" s="45"/>
      <c r="IN41" s="45"/>
      <c r="IO41" s="45"/>
      <c r="IP41" s="45"/>
      <c r="IQ41" s="45"/>
      <c r="IR41" s="45"/>
    </row>
    <row r="42" spans="1:252" s="76" customFormat="1" ht="21" customHeight="1" x14ac:dyDescent="0.2">
      <c r="A42" s="34">
        <v>21080000</v>
      </c>
      <c r="B42" s="35" t="s">
        <v>81</v>
      </c>
      <c r="C42" s="91">
        <f t="shared" si="0"/>
        <v>40000</v>
      </c>
      <c r="D42" s="94">
        <f>D43+D44</f>
        <v>40000</v>
      </c>
      <c r="E42" s="94">
        <f>E43+E44</f>
        <v>0</v>
      </c>
      <c r="F42" s="94">
        <f>F43+F44</f>
        <v>0</v>
      </c>
      <c r="G42" s="45"/>
      <c r="H42" s="45"/>
      <c r="I42" s="45"/>
      <c r="J42" s="45"/>
      <c r="K42" s="45"/>
      <c r="IJ42" s="45"/>
      <c r="IK42" s="45"/>
      <c r="IL42" s="45"/>
      <c r="IM42" s="45"/>
      <c r="IN42" s="45"/>
      <c r="IO42" s="45"/>
      <c r="IP42" s="45"/>
      <c r="IQ42" s="45"/>
      <c r="IR42" s="45"/>
    </row>
    <row r="43" spans="1:252" s="76" customFormat="1" ht="21" customHeight="1" x14ac:dyDescent="0.2">
      <c r="A43" s="34">
        <v>21081100</v>
      </c>
      <c r="B43" s="35" t="s">
        <v>107</v>
      </c>
      <c r="C43" s="91">
        <f t="shared" ref="C43:C76" si="1">D43+E43</f>
        <v>10000</v>
      </c>
      <c r="D43" s="94">
        <v>10000</v>
      </c>
      <c r="E43" s="94"/>
      <c r="F43" s="95"/>
      <c r="G43" s="45"/>
      <c r="H43" s="45"/>
      <c r="I43" s="45"/>
      <c r="J43" s="45"/>
      <c r="K43" s="45"/>
      <c r="IJ43" s="45"/>
      <c r="IK43" s="45"/>
      <c r="IL43" s="45"/>
      <c r="IM43" s="45"/>
      <c r="IN43" s="45"/>
      <c r="IO43" s="45"/>
      <c r="IP43" s="45"/>
      <c r="IQ43" s="45"/>
      <c r="IR43" s="45"/>
    </row>
    <row r="44" spans="1:252" s="76" customFormat="1" ht="62.25" customHeight="1" x14ac:dyDescent="0.2">
      <c r="A44" s="34">
        <v>21081500</v>
      </c>
      <c r="B44" s="35" t="s">
        <v>108</v>
      </c>
      <c r="C44" s="91">
        <f t="shared" si="1"/>
        <v>30000</v>
      </c>
      <c r="D44" s="94">
        <v>30000</v>
      </c>
      <c r="E44" s="94"/>
      <c r="F44" s="95"/>
      <c r="G44" s="45"/>
      <c r="H44" s="45"/>
      <c r="I44" s="45"/>
      <c r="J44" s="45"/>
      <c r="K44" s="45"/>
      <c r="IJ44" s="45"/>
      <c r="IK44" s="45"/>
      <c r="IL44" s="45"/>
      <c r="IM44" s="45"/>
      <c r="IN44" s="45"/>
      <c r="IO44" s="45"/>
      <c r="IP44" s="45"/>
      <c r="IQ44" s="45"/>
      <c r="IR44" s="45"/>
    </row>
    <row r="45" spans="1:252" ht="45.75" customHeight="1" x14ac:dyDescent="0.2">
      <c r="A45" s="34">
        <v>22000000</v>
      </c>
      <c r="B45" s="96" t="s">
        <v>11</v>
      </c>
      <c r="C45" s="91">
        <f t="shared" si="1"/>
        <v>1310800</v>
      </c>
      <c r="D45" s="94">
        <f>D46+D49+D52</f>
        <v>1310800</v>
      </c>
      <c r="E45" s="94">
        <f>E46+E49+E52</f>
        <v>0</v>
      </c>
      <c r="F45" s="94">
        <f>F46+F49+F52</f>
        <v>0</v>
      </c>
    </row>
    <row r="46" spans="1:252" ht="21" customHeight="1" x14ac:dyDescent="0.2">
      <c r="A46" s="34">
        <v>22010000</v>
      </c>
      <c r="B46" s="96" t="s">
        <v>80</v>
      </c>
      <c r="C46" s="91">
        <f t="shared" si="1"/>
        <v>1220000</v>
      </c>
      <c r="D46" s="94">
        <f>D47+D48</f>
        <v>1220000</v>
      </c>
      <c r="E46" s="94">
        <f>E47+E48</f>
        <v>0</v>
      </c>
      <c r="F46" s="94">
        <f>F47+F48</f>
        <v>0</v>
      </c>
    </row>
    <row r="47" spans="1:252" ht="33" customHeight="1" x14ac:dyDescent="0.2">
      <c r="A47" s="34">
        <v>22012500</v>
      </c>
      <c r="B47" s="96" t="s">
        <v>76</v>
      </c>
      <c r="C47" s="91">
        <f t="shared" si="1"/>
        <v>1200000</v>
      </c>
      <c r="D47" s="94">
        <v>1200000</v>
      </c>
      <c r="E47" s="94"/>
      <c r="F47" s="95"/>
    </row>
    <row r="48" spans="1:252" ht="42" customHeight="1" x14ac:dyDescent="0.2">
      <c r="A48" s="34">
        <v>22012600</v>
      </c>
      <c r="B48" s="96" t="s">
        <v>144</v>
      </c>
      <c r="C48" s="91">
        <f t="shared" si="1"/>
        <v>20000</v>
      </c>
      <c r="D48" s="94">
        <v>20000</v>
      </c>
      <c r="E48" s="94"/>
      <c r="F48" s="95"/>
    </row>
    <row r="49" spans="1:252" ht="21" customHeight="1" x14ac:dyDescent="0.2">
      <c r="A49" s="34">
        <v>22090000</v>
      </c>
      <c r="B49" s="35" t="s">
        <v>79</v>
      </c>
      <c r="C49" s="91">
        <f t="shared" si="1"/>
        <v>90000</v>
      </c>
      <c r="D49" s="94">
        <f>D50+D51</f>
        <v>90000</v>
      </c>
      <c r="E49" s="94">
        <f>E50+E51</f>
        <v>0</v>
      </c>
      <c r="F49" s="94">
        <f>F50+F51</f>
        <v>0</v>
      </c>
    </row>
    <row r="50" spans="1:252" ht="55.5" customHeight="1" x14ac:dyDescent="0.2">
      <c r="A50" s="34">
        <v>22090100</v>
      </c>
      <c r="B50" s="35" t="s">
        <v>77</v>
      </c>
      <c r="C50" s="91">
        <f t="shared" si="1"/>
        <v>50000</v>
      </c>
      <c r="D50" s="94">
        <v>50000</v>
      </c>
      <c r="E50" s="94"/>
      <c r="F50" s="95"/>
    </row>
    <row r="51" spans="1:252" ht="47.45" customHeight="1" x14ac:dyDescent="0.2">
      <c r="A51" s="34">
        <v>22090400</v>
      </c>
      <c r="B51" s="35" t="s">
        <v>78</v>
      </c>
      <c r="C51" s="91">
        <f t="shared" si="1"/>
        <v>40000</v>
      </c>
      <c r="D51" s="94">
        <v>40000</v>
      </c>
      <c r="E51" s="94"/>
      <c r="F51" s="95"/>
    </row>
    <row r="52" spans="1:252" ht="89.25" customHeight="1" x14ac:dyDescent="0.2">
      <c r="A52" s="34">
        <v>22130000</v>
      </c>
      <c r="B52" s="96" t="s">
        <v>145</v>
      </c>
      <c r="C52" s="91">
        <f t="shared" si="1"/>
        <v>800</v>
      </c>
      <c r="D52" s="94">
        <v>800</v>
      </c>
      <c r="E52" s="94"/>
      <c r="F52" s="95"/>
    </row>
    <row r="53" spans="1:252" ht="19.149999999999999" customHeight="1" x14ac:dyDescent="0.2">
      <c r="A53" s="34">
        <v>24000000</v>
      </c>
      <c r="B53" s="96" t="s">
        <v>146</v>
      </c>
      <c r="C53" s="91">
        <f t="shared" si="1"/>
        <v>211400</v>
      </c>
      <c r="D53" s="94">
        <f>D54</f>
        <v>211400</v>
      </c>
      <c r="E53" s="94">
        <f>E54</f>
        <v>0</v>
      </c>
      <c r="F53" s="94">
        <f>F54</f>
        <v>0</v>
      </c>
    </row>
    <row r="54" spans="1:252" ht="19.149999999999999" customHeight="1" x14ac:dyDescent="0.2">
      <c r="A54" s="34">
        <v>24060000</v>
      </c>
      <c r="B54" s="96" t="s">
        <v>147</v>
      </c>
      <c r="C54" s="91">
        <f t="shared" si="1"/>
        <v>211400</v>
      </c>
      <c r="D54" s="94">
        <f>D55+D56</f>
        <v>211400</v>
      </c>
      <c r="E54" s="94">
        <f>E56</f>
        <v>0</v>
      </c>
      <c r="F54" s="94">
        <f>F56</f>
        <v>0</v>
      </c>
    </row>
    <row r="55" spans="1:252" ht="19.149999999999999" customHeight="1" x14ac:dyDescent="0.2">
      <c r="A55" s="34">
        <v>24060300</v>
      </c>
      <c r="B55" s="96" t="s">
        <v>147</v>
      </c>
      <c r="C55" s="91">
        <f t="shared" si="1"/>
        <v>161400</v>
      </c>
      <c r="D55" s="94">
        <v>161400</v>
      </c>
      <c r="E55" s="94"/>
      <c r="F55" s="94"/>
    </row>
    <row r="56" spans="1:252" ht="140.44999999999999" customHeight="1" x14ac:dyDescent="0.25">
      <c r="A56" s="34">
        <v>24062200</v>
      </c>
      <c r="B56" s="65" t="s">
        <v>260</v>
      </c>
      <c r="C56" s="91">
        <f t="shared" si="1"/>
        <v>50000</v>
      </c>
      <c r="D56" s="94">
        <v>50000</v>
      </c>
      <c r="E56" s="94"/>
      <c r="F56" s="95"/>
    </row>
    <row r="57" spans="1:252" ht="21" customHeight="1" x14ac:dyDescent="0.2">
      <c r="A57" s="34">
        <v>25000000</v>
      </c>
      <c r="B57" s="35" t="s">
        <v>28</v>
      </c>
      <c r="C57" s="91">
        <f t="shared" si="1"/>
        <v>1500000</v>
      </c>
      <c r="D57" s="94">
        <f>D58+D60</f>
        <v>0</v>
      </c>
      <c r="E57" s="94">
        <f>E58+E60</f>
        <v>1500000</v>
      </c>
      <c r="F57" s="94">
        <f>F58+F60</f>
        <v>0</v>
      </c>
    </row>
    <row r="58" spans="1:252" ht="34.9" customHeight="1" x14ac:dyDescent="0.2">
      <c r="A58" s="34">
        <v>25010000</v>
      </c>
      <c r="B58" s="35" t="s">
        <v>73</v>
      </c>
      <c r="C58" s="91">
        <f t="shared" si="1"/>
        <v>1000000</v>
      </c>
      <c r="D58" s="94">
        <f>D59</f>
        <v>0</v>
      </c>
      <c r="E58" s="94">
        <f>E59</f>
        <v>1000000</v>
      </c>
      <c r="F58" s="94">
        <f>F59</f>
        <v>0</v>
      </c>
    </row>
    <row r="59" spans="1:252" ht="34.9" customHeight="1" x14ac:dyDescent="0.2">
      <c r="A59" s="34">
        <v>25010100</v>
      </c>
      <c r="B59" s="35" t="s">
        <v>72</v>
      </c>
      <c r="C59" s="91">
        <f t="shared" si="1"/>
        <v>1000000</v>
      </c>
      <c r="D59" s="94"/>
      <c r="E59" s="94">
        <v>1000000</v>
      </c>
      <c r="F59" s="95"/>
    </row>
    <row r="60" spans="1:252" ht="34.9" customHeight="1" x14ac:dyDescent="0.2">
      <c r="A60" s="34">
        <v>25020000</v>
      </c>
      <c r="B60" s="35" t="s">
        <v>74</v>
      </c>
      <c r="C60" s="91">
        <f t="shared" si="1"/>
        <v>500000</v>
      </c>
      <c r="D60" s="94">
        <f>D61</f>
        <v>0</v>
      </c>
      <c r="E60" s="94">
        <f>E61</f>
        <v>500000</v>
      </c>
      <c r="F60" s="94">
        <f>F61</f>
        <v>0</v>
      </c>
    </row>
    <row r="61" spans="1:252" ht="21" customHeight="1" x14ac:dyDescent="0.2">
      <c r="A61" s="34">
        <v>25020100</v>
      </c>
      <c r="B61" s="35" t="s">
        <v>75</v>
      </c>
      <c r="C61" s="91">
        <f t="shared" si="1"/>
        <v>500000</v>
      </c>
      <c r="D61" s="94"/>
      <c r="E61" s="94">
        <v>500000</v>
      </c>
      <c r="F61" s="95"/>
    </row>
    <row r="62" spans="1:252" s="33" customFormat="1" ht="21" customHeight="1" x14ac:dyDescent="0.2">
      <c r="A62" s="30">
        <v>40000000</v>
      </c>
      <c r="B62" s="30" t="s">
        <v>5</v>
      </c>
      <c r="C62" s="91">
        <f t="shared" si="1"/>
        <v>51998623</v>
      </c>
      <c r="D62" s="97">
        <f>D63</f>
        <v>51998623</v>
      </c>
      <c r="E62" s="97">
        <f>E63</f>
        <v>0</v>
      </c>
      <c r="F62" s="97">
        <f>F63</f>
        <v>0</v>
      </c>
      <c r="G62" s="32"/>
      <c r="H62" s="32"/>
      <c r="I62" s="32"/>
      <c r="J62" s="32"/>
      <c r="K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s="39" customFormat="1" ht="20.25" customHeight="1" x14ac:dyDescent="0.25">
      <c r="A63" s="34">
        <v>41000000</v>
      </c>
      <c r="B63" s="35" t="s">
        <v>29</v>
      </c>
      <c r="C63" s="91">
        <f t="shared" si="1"/>
        <v>51998623</v>
      </c>
      <c r="D63" s="98">
        <f>D64+D66+D70+D71</f>
        <v>51998623</v>
      </c>
      <c r="E63" s="98">
        <f>E64+E66+E70+E71</f>
        <v>0</v>
      </c>
      <c r="F63" s="98">
        <f>F64+F66+F71</f>
        <v>0</v>
      </c>
      <c r="G63" s="38"/>
      <c r="H63" s="38"/>
      <c r="I63" s="38"/>
      <c r="J63" s="38"/>
      <c r="K63" s="38"/>
      <c r="IJ63" s="38"/>
      <c r="IK63" s="38"/>
      <c r="IL63" s="38"/>
      <c r="IM63" s="38"/>
      <c r="IN63" s="38"/>
      <c r="IO63" s="38"/>
      <c r="IP63" s="38"/>
      <c r="IQ63" s="38"/>
      <c r="IR63" s="38"/>
    </row>
    <row r="64" spans="1:252" s="39" customFormat="1" ht="42" customHeight="1" x14ac:dyDescent="0.25">
      <c r="A64" s="34">
        <v>41020000</v>
      </c>
      <c r="B64" s="35" t="s">
        <v>184</v>
      </c>
      <c r="C64" s="91">
        <f t="shared" si="1"/>
        <v>6523200</v>
      </c>
      <c r="D64" s="98">
        <f>D65</f>
        <v>6523200</v>
      </c>
      <c r="E64" s="98">
        <f>E65</f>
        <v>0</v>
      </c>
      <c r="F64" s="98">
        <f>F65</f>
        <v>0</v>
      </c>
      <c r="G64" s="38"/>
      <c r="H64" s="38"/>
      <c r="I64" s="38"/>
      <c r="J64" s="38"/>
      <c r="K64" s="38"/>
      <c r="IJ64" s="38"/>
      <c r="IK64" s="38"/>
      <c r="IL64" s="38"/>
      <c r="IM64" s="38"/>
      <c r="IN64" s="38"/>
      <c r="IO64" s="38"/>
      <c r="IP64" s="38"/>
      <c r="IQ64" s="38"/>
      <c r="IR64" s="38"/>
    </row>
    <row r="65" spans="1:252" s="39" customFormat="1" ht="20.25" customHeight="1" x14ac:dyDescent="0.25">
      <c r="A65" s="34">
        <v>41020100</v>
      </c>
      <c r="B65" s="35" t="s">
        <v>70</v>
      </c>
      <c r="C65" s="91">
        <f t="shared" si="1"/>
        <v>6523200</v>
      </c>
      <c r="D65" s="98">
        <v>6523200</v>
      </c>
      <c r="E65" s="37"/>
      <c r="F65" s="37"/>
      <c r="G65" s="38"/>
      <c r="H65" s="38"/>
      <c r="I65" s="38"/>
      <c r="J65" s="38"/>
      <c r="K65" s="38"/>
      <c r="IJ65" s="38"/>
      <c r="IK65" s="38"/>
      <c r="IL65" s="38"/>
      <c r="IM65" s="38"/>
      <c r="IN65" s="38"/>
      <c r="IO65" s="38"/>
      <c r="IP65" s="38"/>
      <c r="IQ65" s="38"/>
      <c r="IR65" s="38"/>
    </row>
    <row r="66" spans="1:252" s="39" customFormat="1" ht="29.45" customHeight="1" x14ac:dyDescent="0.25">
      <c r="A66" s="34">
        <v>41030000</v>
      </c>
      <c r="B66" s="35" t="s">
        <v>185</v>
      </c>
      <c r="C66" s="91">
        <f>D66+E66</f>
        <v>36173700</v>
      </c>
      <c r="D66" s="98">
        <f>D68+D69+D67</f>
        <v>36173700</v>
      </c>
      <c r="E66" s="98">
        <f>E68+E69</f>
        <v>0</v>
      </c>
      <c r="F66" s="98">
        <f>F68+F69</f>
        <v>0</v>
      </c>
      <c r="G66" s="38"/>
      <c r="H66" s="38"/>
      <c r="I66" s="38"/>
      <c r="J66" s="38"/>
      <c r="K66" s="38"/>
      <c r="IJ66" s="38"/>
      <c r="IK66" s="38"/>
      <c r="IL66" s="38"/>
      <c r="IM66" s="38"/>
      <c r="IN66" s="38"/>
      <c r="IO66" s="38"/>
      <c r="IP66" s="38"/>
      <c r="IQ66" s="38"/>
      <c r="IR66" s="38"/>
    </row>
    <row r="67" spans="1:252" s="39" customFormat="1" ht="51" customHeight="1" x14ac:dyDescent="0.25">
      <c r="A67" s="34">
        <v>41033200</v>
      </c>
      <c r="B67" s="35" t="s">
        <v>277</v>
      </c>
      <c r="C67" s="91">
        <f>D67+E67</f>
        <v>1723300</v>
      </c>
      <c r="D67" s="98">
        <v>1723300</v>
      </c>
      <c r="E67" s="98"/>
      <c r="F67" s="98"/>
      <c r="G67" s="38"/>
      <c r="H67" s="38"/>
      <c r="I67" s="38"/>
      <c r="J67" s="38"/>
      <c r="K67" s="38"/>
      <c r="IJ67" s="38"/>
      <c r="IK67" s="38"/>
      <c r="IL67" s="38"/>
      <c r="IM67" s="38"/>
      <c r="IN67" s="38"/>
      <c r="IO67" s="38"/>
      <c r="IP67" s="38"/>
      <c r="IQ67" s="38"/>
      <c r="IR67" s="38"/>
    </row>
    <row r="68" spans="1:252" s="39" customFormat="1" ht="29.45" customHeight="1" x14ac:dyDescent="0.25">
      <c r="A68" s="34">
        <v>41033900</v>
      </c>
      <c r="B68" s="35" t="s">
        <v>71</v>
      </c>
      <c r="C68" s="91">
        <f t="shared" si="1"/>
        <v>25820500</v>
      </c>
      <c r="D68" s="98">
        <v>25820500</v>
      </c>
      <c r="E68" s="37"/>
      <c r="F68" s="37"/>
      <c r="G68" s="38"/>
      <c r="H68" s="38"/>
      <c r="I68" s="38"/>
      <c r="J68" s="38"/>
      <c r="K68" s="38"/>
      <c r="IJ68" s="38"/>
      <c r="IK68" s="38"/>
      <c r="IL68" s="38"/>
      <c r="IM68" s="38"/>
      <c r="IN68" s="38"/>
      <c r="IO68" s="38"/>
      <c r="IP68" s="38"/>
      <c r="IQ68" s="38"/>
      <c r="IR68" s="38"/>
    </row>
    <row r="69" spans="1:252" s="39" customFormat="1" ht="31.15" customHeight="1" x14ac:dyDescent="0.25">
      <c r="A69" s="34">
        <v>41034200</v>
      </c>
      <c r="B69" s="69" t="s">
        <v>35</v>
      </c>
      <c r="C69" s="91">
        <f t="shared" si="1"/>
        <v>8629900</v>
      </c>
      <c r="D69" s="98">
        <v>8629900</v>
      </c>
      <c r="E69" s="37"/>
      <c r="F69" s="37"/>
      <c r="G69" s="38"/>
      <c r="H69" s="38"/>
      <c r="I69" s="38"/>
      <c r="J69" s="38"/>
      <c r="K69" s="38"/>
      <c r="IJ69" s="38"/>
      <c r="IK69" s="38"/>
      <c r="IL69" s="38"/>
      <c r="IM69" s="38"/>
      <c r="IN69" s="38"/>
      <c r="IO69" s="38"/>
      <c r="IP69" s="38"/>
      <c r="IQ69" s="38"/>
      <c r="IR69" s="38"/>
    </row>
    <row r="70" spans="1:252" s="39" customFormat="1" ht="77.25" customHeight="1" x14ac:dyDescent="0.25">
      <c r="A70" s="34">
        <v>41040200</v>
      </c>
      <c r="B70" s="70" t="s">
        <v>113</v>
      </c>
      <c r="C70" s="91">
        <f t="shared" si="1"/>
        <v>7914900</v>
      </c>
      <c r="D70" s="98">
        <v>7914900</v>
      </c>
      <c r="E70" s="37"/>
      <c r="F70" s="37"/>
      <c r="G70" s="38"/>
      <c r="H70" s="38"/>
      <c r="I70" s="38"/>
      <c r="J70" s="38"/>
      <c r="K70" s="38"/>
      <c r="IJ70" s="38"/>
      <c r="IK70" s="38"/>
      <c r="IL70" s="38"/>
      <c r="IM70" s="38"/>
      <c r="IN70" s="38"/>
      <c r="IO70" s="38"/>
      <c r="IP70" s="38"/>
      <c r="IQ70" s="38"/>
      <c r="IR70" s="38"/>
    </row>
    <row r="71" spans="1:252" s="39" customFormat="1" ht="30.6" customHeight="1" x14ac:dyDescent="0.25">
      <c r="A71" s="34">
        <v>41050000</v>
      </c>
      <c r="B71" s="99" t="s">
        <v>148</v>
      </c>
      <c r="C71" s="91">
        <f t="shared" si="1"/>
        <v>1386823</v>
      </c>
      <c r="D71" s="98">
        <f>D72+D73+D75+D74</f>
        <v>1386823</v>
      </c>
      <c r="E71" s="98">
        <f>E73+E75</f>
        <v>0</v>
      </c>
      <c r="F71" s="98">
        <f>F73+F75</f>
        <v>0</v>
      </c>
      <c r="G71" s="38"/>
      <c r="H71" s="38"/>
      <c r="I71" s="38"/>
      <c r="J71" s="38"/>
      <c r="K71" s="38"/>
      <c r="IJ71" s="38"/>
      <c r="IK71" s="38"/>
      <c r="IL71" s="38"/>
      <c r="IM71" s="38"/>
      <c r="IN71" s="38"/>
      <c r="IO71" s="38"/>
      <c r="IP71" s="38"/>
      <c r="IQ71" s="38"/>
      <c r="IR71" s="38"/>
    </row>
    <row r="72" spans="1:252" s="39" customFormat="1" ht="46.9" customHeight="1" x14ac:dyDescent="0.25">
      <c r="A72" s="34">
        <v>41051100</v>
      </c>
      <c r="B72" s="99" t="s">
        <v>232</v>
      </c>
      <c r="C72" s="91">
        <f t="shared" si="1"/>
        <v>308428</v>
      </c>
      <c r="D72" s="98">
        <v>308428</v>
      </c>
      <c r="E72" s="98"/>
      <c r="F72" s="98"/>
      <c r="G72" s="38"/>
      <c r="H72" s="38"/>
      <c r="I72" s="38"/>
      <c r="J72" s="38"/>
      <c r="K72" s="38"/>
      <c r="IJ72" s="38"/>
      <c r="IK72" s="38"/>
      <c r="IL72" s="38"/>
      <c r="IM72" s="38"/>
      <c r="IN72" s="38"/>
      <c r="IO72" s="38"/>
      <c r="IP72" s="38"/>
      <c r="IQ72" s="38"/>
      <c r="IR72" s="38"/>
    </row>
    <row r="73" spans="1:252" s="39" customFormat="1" ht="73.5" customHeight="1" x14ac:dyDescent="0.25">
      <c r="A73" s="34">
        <v>41051200</v>
      </c>
      <c r="B73" s="99" t="s">
        <v>149</v>
      </c>
      <c r="C73" s="91">
        <f t="shared" si="1"/>
        <v>35183</v>
      </c>
      <c r="D73" s="98">
        <v>35183</v>
      </c>
      <c r="E73" s="36"/>
      <c r="F73" s="36"/>
      <c r="G73" s="38"/>
      <c r="H73" s="38"/>
      <c r="I73" s="38"/>
      <c r="J73" s="38"/>
      <c r="K73" s="38"/>
      <c r="IJ73" s="38"/>
      <c r="IK73" s="38"/>
      <c r="IL73" s="38"/>
      <c r="IM73" s="38"/>
      <c r="IN73" s="38"/>
      <c r="IO73" s="38"/>
      <c r="IP73" s="38"/>
      <c r="IQ73" s="38"/>
      <c r="IR73" s="38"/>
    </row>
    <row r="74" spans="1:252" s="39" customFormat="1" ht="60.75" customHeight="1" x14ac:dyDescent="0.25">
      <c r="A74" s="34">
        <v>41051400</v>
      </c>
      <c r="B74" s="222" t="s">
        <v>275</v>
      </c>
      <c r="C74" s="91">
        <f>D74+E74</f>
        <v>333392</v>
      </c>
      <c r="D74" s="36">
        <v>333392</v>
      </c>
      <c r="E74" s="36"/>
      <c r="F74" s="36"/>
      <c r="G74" s="38"/>
      <c r="H74" s="38"/>
      <c r="I74" s="38"/>
      <c r="J74" s="38"/>
      <c r="K74" s="38"/>
      <c r="IJ74" s="38"/>
      <c r="IK74" s="38"/>
      <c r="IL74" s="38"/>
      <c r="IM74" s="38"/>
      <c r="IN74" s="38"/>
      <c r="IO74" s="38"/>
      <c r="IP74" s="38"/>
      <c r="IQ74" s="38"/>
      <c r="IR74" s="38"/>
    </row>
    <row r="75" spans="1:252" s="39" customFormat="1" ht="21" customHeight="1" x14ac:dyDescent="0.25">
      <c r="A75" s="34">
        <v>41053900</v>
      </c>
      <c r="B75" s="99" t="s">
        <v>129</v>
      </c>
      <c r="C75" s="91">
        <f t="shared" si="1"/>
        <v>709820</v>
      </c>
      <c r="D75" s="98">
        <v>709820</v>
      </c>
      <c r="E75" s="36"/>
      <c r="F75" s="36"/>
      <c r="G75" s="38"/>
      <c r="H75" s="38"/>
      <c r="I75" s="38"/>
      <c r="J75" s="38"/>
      <c r="K75" s="38"/>
      <c r="IJ75" s="38"/>
      <c r="IK75" s="38"/>
      <c r="IL75" s="38"/>
      <c r="IM75" s="38"/>
      <c r="IN75" s="38"/>
      <c r="IO75" s="38"/>
      <c r="IP75" s="38"/>
      <c r="IQ75" s="38"/>
      <c r="IR75" s="38"/>
    </row>
    <row r="76" spans="1:252" s="31" customFormat="1" ht="43.5" customHeight="1" x14ac:dyDescent="0.2">
      <c r="A76" s="34"/>
      <c r="B76" s="100" t="s">
        <v>150</v>
      </c>
      <c r="C76" s="91">
        <f t="shared" si="1"/>
        <v>37859470</v>
      </c>
      <c r="D76" s="98">
        <f>D7+D40</f>
        <v>36293070</v>
      </c>
      <c r="E76" s="98">
        <f>E7+E40</f>
        <v>1566400</v>
      </c>
      <c r="F76" s="98">
        <f>F7+F40</f>
        <v>0</v>
      </c>
      <c r="G76" s="3"/>
      <c r="H76" s="3"/>
      <c r="I76" s="3"/>
      <c r="J76" s="3"/>
      <c r="K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ht="20.25" x14ac:dyDescent="0.2">
      <c r="A77" s="101"/>
      <c r="B77" s="100" t="s">
        <v>30</v>
      </c>
      <c r="C77" s="91">
        <f>D77+E77</f>
        <v>89858093</v>
      </c>
      <c r="D77" s="102">
        <f>D7+D40+D62</f>
        <v>88291693</v>
      </c>
      <c r="E77" s="102">
        <f>E7+E40+E62</f>
        <v>1566400</v>
      </c>
      <c r="F77" s="102">
        <f>F7+F40+F62</f>
        <v>0</v>
      </c>
    </row>
  </sheetData>
  <mergeCells count="7">
    <mergeCell ref="A4:A5"/>
    <mergeCell ref="B4:B5"/>
    <mergeCell ref="A2:F2"/>
    <mergeCell ref="C1:F1"/>
    <mergeCell ref="C4:C5"/>
    <mergeCell ref="D4:D5"/>
    <mergeCell ref="E4:F4"/>
  </mergeCells>
  <phoneticPr fontId="2" type="noConversion"/>
  <printOptions horizontalCentered="1"/>
  <pageMargins left="0.78740157480314965" right="0.59055118110236227" top="0.59055118110236227" bottom="0.59055118110236227" header="0.51181102362204722" footer="0.51181102362204722"/>
  <pageSetup paperSize="9" scale="70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showZeros="0" zoomScaleNormal="100" zoomScaleSheetLayoutView="100" workbookViewId="0">
      <selection activeCell="A4" sqref="A4:F4"/>
    </sheetView>
  </sheetViews>
  <sheetFormatPr defaultColWidth="9.1640625" defaultRowHeight="12.75" customHeight="1" x14ac:dyDescent="0.2"/>
  <cols>
    <col min="1" max="1" width="9.5" style="2" customWidth="1"/>
    <col min="2" max="2" width="46.33203125" style="2" customWidth="1"/>
    <col min="3" max="6" width="16.33203125" style="2" customWidth="1"/>
    <col min="7" max="12" width="9.1640625" style="2" customWidth="1"/>
    <col min="13" max="16384" width="9.1640625" style="5"/>
  </cols>
  <sheetData>
    <row r="1" spans="1:13" s="28" customFormat="1" ht="12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3" ht="78.75" customHeight="1" x14ac:dyDescent="0.2">
      <c r="C3" s="239" t="s">
        <v>286</v>
      </c>
      <c r="D3" s="239"/>
      <c r="E3" s="239"/>
      <c r="F3" s="239"/>
      <c r="M3" s="2"/>
    </row>
    <row r="4" spans="1:13" ht="36" customHeight="1" x14ac:dyDescent="0.2">
      <c r="A4" s="238" t="s">
        <v>253</v>
      </c>
      <c r="B4" s="238"/>
      <c r="C4" s="238"/>
      <c r="D4" s="238"/>
      <c r="E4" s="238"/>
      <c r="F4" s="238"/>
    </row>
    <row r="5" spans="1:13" ht="12.75" customHeight="1" thickBot="1" x14ac:dyDescent="0.25">
      <c r="A5" s="247"/>
      <c r="B5" s="247"/>
      <c r="C5" s="247"/>
      <c r="D5" s="247"/>
      <c r="E5" s="247"/>
      <c r="F5" s="139" t="s">
        <v>31</v>
      </c>
    </row>
    <row r="6" spans="1:13" s="17" customFormat="1" ht="24.75" customHeight="1" x14ac:dyDescent="0.2">
      <c r="A6" s="234" t="s">
        <v>0</v>
      </c>
      <c r="B6" s="236" t="s">
        <v>1</v>
      </c>
      <c r="C6" s="236" t="s">
        <v>19</v>
      </c>
      <c r="D6" s="236" t="s">
        <v>16</v>
      </c>
      <c r="E6" s="236" t="s">
        <v>17</v>
      </c>
      <c r="F6" s="240"/>
      <c r="G6" s="16"/>
      <c r="H6" s="16"/>
      <c r="I6" s="16"/>
      <c r="J6" s="16"/>
      <c r="K6" s="16"/>
      <c r="L6" s="16"/>
    </row>
    <row r="7" spans="1:13" s="17" customFormat="1" ht="38.25" customHeight="1" thickBot="1" x14ac:dyDescent="0.25">
      <c r="A7" s="235"/>
      <c r="B7" s="237"/>
      <c r="C7" s="237"/>
      <c r="D7" s="237"/>
      <c r="E7" s="142" t="s">
        <v>19</v>
      </c>
      <c r="F7" s="143" t="s">
        <v>27</v>
      </c>
      <c r="G7" s="16"/>
      <c r="H7" s="16"/>
      <c r="I7" s="16"/>
      <c r="J7" s="16"/>
      <c r="K7" s="16"/>
      <c r="L7" s="16"/>
    </row>
    <row r="8" spans="1:13" s="17" customFormat="1" ht="19.899999999999999" customHeight="1" thickBot="1" x14ac:dyDescent="0.25">
      <c r="A8" s="168">
        <v>1</v>
      </c>
      <c r="B8" s="169">
        <v>2</v>
      </c>
      <c r="C8" s="169">
        <v>3</v>
      </c>
      <c r="D8" s="169">
        <v>4</v>
      </c>
      <c r="E8" s="169">
        <v>5</v>
      </c>
      <c r="F8" s="170">
        <v>6</v>
      </c>
      <c r="G8" s="16"/>
      <c r="H8" s="16"/>
      <c r="I8" s="16"/>
      <c r="J8" s="16"/>
      <c r="K8" s="16"/>
      <c r="L8" s="16"/>
    </row>
    <row r="9" spans="1:13" s="17" customFormat="1" ht="19.899999999999999" customHeight="1" x14ac:dyDescent="0.2">
      <c r="A9" s="241" t="s">
        <v>229</v>
      </c>
      <c r="B9" s="242"/>
      <c r="C9" s="242"/>
      <c r="D9" s="242"/>
      <c r="E9" s="242"/>
      <c r="F9" s="243"/>
      <c r="G9" s="16"/>
      <c r="H9" s="16"/>
      <c r="I9" s="16"/>
      <c r="J9" s="16"/>
      <c r="K9" s="16"/>
      <c r="L9" s="16"/>
    </row>
    <row r="10" spans="1:13" s="18" customFormat="1" ht="26.25" customHeight="1" x14ac:dyDescent="0.2">
      <c r="A10" s="184">
        <v>200000</v>
      </c>
      <c r="B10" s="144" t="s">
        <v>92</v>
      </c>
      <c r="C10" s="216">
        <f>D10+E10</f>
        <v>1001695</v>
      </c>
      <c r="D10" s="217">
        <f>D11</f>
        <v>-3284035</v>
      </c>
      <c r="E10" s="217">
        <f>E11</f>
        <v>4285730</v>
      </c>
      <c r="F10" s="217">
        <f>F11</f>
        <v>1128019</v>
      </c>
      <c r="G10" s="2"/>
      <c r="H10" s="2"/>
      <c r="I10" s="2"/>
      <c r="J10" s="2"/>
      <c r="K10" s="2"/>
      <c r="L10" s="2"/>
    </row>
    <row r="11" spans="1:13" s="20" customFormat="1" ht="36" customHeight="1" x14ac:dyDescent="0.2">
      <c r="A11" s="185">
        <v>208000</v>
      </c>
      <c r="B11" s="41" t="s">
        <v>93</v>
      </c>
      <c r="C11" s="218">
        <f t="shared" ref="C11:C20" si="0">D11+E11</f>
        <v>1001695</v>
      </c>
      <c r="D11" s="219">
        <f>D13+D12</f>
        <v>-3284035</v>
      </c>
      <c r="E11" s="219">
        <f>E13+E12</f>
        <v>4285730</v>
      </c>
      <c r="F11" s="219">
        <f>F13+F12</f>
        <v>1128019</v>
      </c>
      <c r="G11" s="19"/>
      <c r="H11" s="19"/>
      <c r="I11" s="19"/>
      <c r="J11" s="19"/>
      <c r="K11" s="19"/>
      <c r="L11" s="19"/>
    </row>
    <row r="12" spans="1:13" s="20" customFormat="1" ht="36" customHeight="1" x14ac:dyDescent="0.2">
      <c r="A12" s="186">
        <v>208100</v>
      </c>
      <c r="B12" s="40" t="s">
        <v>263</v>
      </c>
      <c r="C12" s="220">
        <f t="shared" si="0"/>
        <v>1001695</v>
      </c>
      <c r="D12" s="221">
        <v>876095</v>
      </c>
      <c r="E12" s="221">
        <v>125600</v>
      </c>
      <c r="F12" s="221"/>
      <c r="G12" s="19"/>
      <c r="H12" s="19"/>
      <c r="I12" s="19"/>
      <c r="J12" s="19"/>
      <c r="K12" s="19"/>
      <c r="L12" s="19"/>
    </row>
    <row r="13" spans="1:13" s="22" customFormat="1" ht="45" x14ac:dyDescent="0.2">
      <c r="A13" s="186">
        <v>208400</v>
      </c>
      <c r="B13" s="40" t="s">
        <v>94</v>
      </c>
      <c r="C13" s="218">
        <f t="shared" si="0"/>
        <v>0</v>
      </c>
      <c r="D13" s="221">
        <v>-4160130</v>
      </c>
      <c r="E13" s="221">
        <v>4160130</v>
      </c>
      <c r="F13" s="221">
        <v>1128019</v>
      </c>
      <c r="G13" s="21"/>
      <c r="H13" s="21"/>
      <c r="I13" s="21"/>
      <c r="J13" s="21"/>
      <c r="K13" s="21"/>
      <c r="L13" s="21"/>
    </row>
    <row r="14" spans="1:13" s="22" customFormat="1" ht="20.25" customHeight="1" x14ac:dyDescent="0.2">
      <c r="A14" s="186"/>
      <c r="B14" s="41" t="s">
        <v>95</v>
      </c>
      <c r="C14" s="218">
        <f t="shared" si="0"/>
        <v>1001695</v>
      </c>
      <c r="D14" s="219">
        <f>D10</f>
        <v>-3284035</v>
      </c>
      <c r="E14" s="219">
        <f>E10</f>
        <v>4285730</v>
      </c>
      <c r="F14" s="219">
        <f>F10</f>
        <v>1128019</v>
      </c>
      <c r="G14" s="21"/>
      <c r="H14" s="21"/>
      <c r="I14" s="21"/>
      <c r="J14" s="21"/>
      <c r="K14" s="21"/>
      <c r="L14" s="21"/>
    </row>
    <row r="15" spans="1:13" s="22" customFormat="1" ht="20.25" customHeight="1" x14ac:dyDescent="0.2">
      <c r="A15" s="244" t="s">
        <v>230</v>
      </c>
      <c r="B15" s="245"/>
      <c r="C15" s="245"/>
      <c r="D15" s="245"/>
      <c r="E15" s="245"/>
      <c r="F15" s="246"/>
      <c r="G15" s="21"/>
      <c r="H15" s="21"/>
      <c r="I15" s="21"/>
      <c r="J15" s="21"/>
      <c r="K15" s="21"/>
      <c r="L15" s="21"/>
    </row>
    <row r="16" spans="1:13" s="20" customFormat="1" ht="36.75" customHeight="1" x14ac:dyDescent="0.2">
      <c r="A16" s="185">
        <v>600000</v>
      </c>
      <c r="B16" s="41" t="s">
        <v>2</v>
      </c>
      <c r="C16" s="218">
        <f t="shared" si="0"/>
        <v>1001695</v>
      </c>
      <c r="D16" s="219">
        <f>D17</f>
        <v>-3284035</v>
      </c>
      <c r="E16" s="219">
        <f>E17</f>
        <v>4285730</v>
      </c>
      <c r="F16" s="219">
        <f>F17</f>
        <v>1128019</v>
      </c>
      <c r="G16" s="19"/>
      <c r="H16" s="19"/>
      <c r="I16" s="19"/>
      <c r="J16" s="19"/>
      <c r="K16" s="19"/>
      <c r="L16" s="19"/>
    </row>
    <row r="17" spans="1:12" s="22" customFormat="1" ht="14.25" x14ac:dyDescent="0.2">
      <c r="A17" s="185">
        <v>602000</v>
      </c>
      <c r="B17" s="41" t="s">
        <v>3</v>
      </c>
      <c r="C17" s="218">
        <f t="shared" si="0"/>
        <v>1001695</v>
      </c>
      <c r="D17" s="219">
        <f>D19+D18</f>
        <v>-3284035</v>
      </c>
      <c r="E17" s="219">
        <f>E19+E18</f>
        <v>4285730</v>
      </c>
      <c r="F17" s="219">
        <f>F19+F18</f>
        <v>1128019</v>
      </c>
      <c r="G17" s="21"/>
      <c r="H17" s="21"/>
      <c r="I17" s="21"/>
      <c r="J17" s="21"/>
      <c r="K17" s="21"/>
      <c r="L17" s="21"/>
    </row>
    <row r="18" spans="1:12" s="22" customFormat="1" ht="15" x14ac:dyDescent="0.2">
      <c r="A18" s="186">
        <v>602100</v>
      </c>
      <c r="B18" s="40" t="s">
        <v>263</v>
      </c>
      <c r="C18" s="220">
        <f t="shared" si="0"/>
        <v>1001695</v>
      </c>
      <c r="D18" s="221">
        <v>876095</v>
      </c>
      <c r="E18" s="221">
        <v>125600</v>
      </c>
      <c r="F18" s="221"/>
      <c r="G18" s="21"/>
      <c r="H18" s="21"/>
      <c r="I18" s="21"/>
      <c r="J18" s="21"/>
      <c r="K18" s="21"/>
      <c r="L18" s="21"/>
    </row>
    <row r="19" spans="1:12" s="22" customFormat="1" ht="45" x14ac:dyDescent="0.2">
      <c r="A19" s="186">
        <v>602400</v>
      </c>
      <c r="B19" s="40" t="s">
        <v>94</v>
      </c>
      <c r="C19" s="218">
        <f t="shared" si="0"/>
        <v>0</v>
      </c>
      <c r="D19" s="221">
        <v>-4160130</v>
      </c>
      <c r="E19" s="221">
        <v>4160130</v>
      </c>
      <c r="F19" s="221">
        <v>1128019</v>
      </c>
      <c r="G19" s="21"/>
      <c r="H19" s="21"/>
      <c r="I19" s="21"/>
      <c r="J19" s="21"/>
      <c r="K19" s="21"/>
      <c r="L19" s="21"/>
    </row>
    <row r="20" spans="1:12" s="24" customFormat="1" ht="18.75" customHeight="1" x14ac:dyDescent="0.2">
      <c r="A20" s="186"/>
      <c r="B20" s="41" t="s">
        <v>96</v>
      </c>
      <c r="C20" s="218">
        <f t="shared" si="0"/>
        <v>1001695</v>
      </c>
      <c r="D20" s="219">
        <f>D16</f>
        <v>-3284035</v>
      </c>
      <c r="E20" s="219">
        <f>E16</f>
        <v>4285730</v>
      </c>
      <c r="F20" s="219">
        <f>F16</f>
        <v>1128019</v>
      </c>
      <c r="G20" s="23"/>
      <c r="H20" s="23"/>
      <c r="I20" s="23"/>
      <c r="J20" s="23"/>
      <c r="K20" s="23"/>
      <c r="L20" s="23"/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</sheetData>
  <mergeCells count="10">
    <mergeCell ref="A9:F9"/>
    <mergeCell ref="A15:F15"/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79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zoomScale="75" zoomScaleNormal="120" zoomScaleSheetLayoutView="75" workbookViewId="0">
      <selection activeCell="A2" sqref="A2:P2"/>
    </sheetView>
  </sheetViews>
  <sheetFormatPr defaultColWidth="9.1640625" defaultRowHeight="12.75" x14ac:dyDescent="0.2"/>
  <cols>
    <col min="1" max="1" width="12.33203125" style="45" customWidth="1"/>
    <col min="2" max="3" width="11.6640625" style="45" customWidth="1"/>
    <col min="4" max="4" width="42" style="7" customWidth="1"/>
    <col min="5" max="5" width="14.5" style="7" customWidth="1"/>
    <col min="6" max="6" width="15.6640625" style="7" customWidth="1"/>
    <col min="7" max="7" width="14" style="7" customWidth="1"/>
    <col min="8" max="11" width="12.6640625" style="7" customWidth="1"/>
    <col min="12" max="12" width="13.83203125" style="7" customWidth="1"/>
    <col min="13" max="15" width="12.6640625" style="7" customWidth="1"/>
    <col min="16" max="16" width="16.83203125" style="7" customWidth="1"/>
    <col min="17" max="17" width="15.83203125" style="6" customWidth="1"/>
    <col min="18" max="16384" width="9.1640625" style="6"/>
  </cols>
  <sheetData>
    <row r="1" spans="1:17" ht="105.6" customHeight="1" x14ac:dyDescent="0.2">
      <c r="D1" s="2"/>
      <c r="E1" s="1"/>
      <c r="F1" s="1"/>
      <c r="G1" s="1"/>
      <c r="H1" s="1"/>
      <c r="I1" s="1"/>
      <c r="J1" s="1"/>
      <c r="K1" s="1"/>
      <c r="L1" s="1"/>
      <c r="M1" s="239" t="s">
        <v>285</v>
      </c>
      <c r="N1" s="239"/>
      <c r="O1" s="239"/>
      <c r="P1" s="239"/>
      <c r="Q1" s="110"/>
    </row>
    <row r="2" spans="1:17" ht="45" customHeight="1" x14ac:dyDescent="0.2">
      <c r="A2" s="257" t="s">
        <v>254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7" ht="19.5" thickBot="1" x14ac:dyDescent="0.35">
      <c r="A3" s="113"/>
      <c r="B3" s="114"/>
      <c r="C3" s="114"/>
      <c r="D3" s="53"/>
      <c r="E3" s="53"/>
      <c r="F3" s="53"/>
      <c r="G3" s="54"/>
      <c r="H3" s="53"/>
      <c r="I3" s="53"/>
      <c r="J3" s="8"/>
      <c r="K3" s="8"/>
      <c r="L3" s="9"/>
      <c r="M3" s="9"/>
      <c r="N3" s="9"/>
      <c r="O3" s="9"/>
      <c r="P3" s="115" t="s">
        <v>31</v>
      </c>
    </row>
    <row r="4" spans="1:17" s="56" customFormat="1" ht="21.75" customHeight="1" x14ac:dyDescent="0.2">
      <c r="A4" s="262" t="s">
        <v>200</v>
      </c>
      <c r="B4" s="265" t="s">
        <v>188</v>
      </c>
      <c r="C4" s="254" t="s">
        <v>189</v>
      </c>
      <c r="D4" s="252" t="s">
        <v>193</v>
      </c>
      <c r="E4" s="253" t="s">
        <v>16</v>
      </c>
      <c r="F4" s="253"/>
      <c r="G4" s="253"/>
      <c r="H4" s="253"/>
      <c r="I4" s="253"/>
      <c r="J4" s="253" t="s">
        <v>17</v>
      </c>
      <c r="K4" s="253"/>
      <c r="L4" s="253"/>
      <c r="M4" s="253"/>
      <c r="N4" s="253"/>
      <c r="O4" s="253"/>
      <c r="P4" s="259" t="s">
        <v>18</v>
      </c>
    </row>
    <row r="5" spans="1:17" s="56" customFormat="1" ht="16.5" customHeight="1" x14ac:dyDescent="0.2">
      <c r="A5" s="263"/>
      <c r="B5" s="266"/>
      <c r="C5" s="255"/>
      <c r="D5" s="250"/>
      <c r="E5" s="250" t="s">
        <v>190</v>
      </c>
      <c r="F5" s="248" t="s">
        <v>20</v>
      </c>
      <c r="G5" s="250" t="s">
        <v>21</v>
      </c>
      <c r="H5" s="250"/>
      <c r="I5" s="248" t="s">
        <v>22</v>
      </c>
      <c r="J5" s="250" t="s">
        <v>19</v>
      </c>
      <c r="K5" s="268" t="s">
        <v>231</v>
      </c>
      <c r="L5" s="248" t="s">
        <v>20</v>
      </c>
      <c r="M5" s="250" t="s">
        <v>21</v>
      </c>
      <c r="N5" s="250"/>
      <c r="O5" s="248" t="s">
        <v>22</v>
      </c>
      <c r="P5" s="260"/>
    </row>
    <row r="6" spans="1:17" s="56" customFormat="1" ht="20.25" customHeight="1" x14ac:dyDescent="0.2">
      <c r="A6" s="263"/>
      <c r="B6" s="266"/>
      <c r="C6" s="255"/>
      <c r="D6" s="250"/>
      <c r="E6" s="250"/>
      <c r="F6" s="248"/>
      <c r="G6" s="250" t="s">
        <v>23</v>
      </c>
      <c r="H6" s="250" t="s">
        <v>24</v>
      </c>
      <c r="I6" s="248"/>
      <c r="J6" s="250"/>
      <c r="K6" s="269"/>
      <c r="L6" s="248"/>
      <c r="M6" s="250" t="s">
        <v>23</v>
      </c>
      <c r="N6" s="250" t="s">
        <v>24</v>
      </c>
      <c r="O6" s="248"/>
      <c r="P6" s="260"/>
    </row>
    <row r="7" spans="1:17" s="56" customFormat="1" ht="45.75" customHeight="1" thickBot="1" x14ac:dyDescent="0.25">
      <c r="A7" s="264"/>
      <c r="B7" s="267"/>
      <c r="C7" s="256"/>
      <c r="D7" s="251"/>
      <c r="E7" s="251"/>
      <c r="F7" s="249"/>
      <c r="G7" s="251"/>
      <c r="H7" s="251"/>
      <c r="I7" s="249"/>
      <c r="J7" s="251"/>
      <c r="K7" s="270"/>
      <c r="L7" s="249"/>
      <c r="M7" s="251"/>
      <c r="N7" s="251"/>
      <c r="O7" s="249"/>
      <c r="P7" s="261"/>
    </row>
    <row r="8" spans="1:17" s="77" customFormat="1" ht="21" customHeight="1" x14ac:dyDescent="0.25">
      <c r="A8" s="134" t="s">
        <v>99</v>
      </c>
      <c r="B8" s="135"/>
      <c r="C8" s="136"/>
      <c r="D8" s="136" t="s">
        <v>37</v>
      </c>
      <c r="E8" s="137">
        <f>E9</f>
        <v>84957658</v>
      </c>
      <c r="F8" s="137">
        <f t="shared" ref="F8:P8" si="0">F9</f>
        <v>84777358</v>
      </c>
      <c r="G8" s="137">
        <f t="shared" si="0"/>
        <v>63099438</v>
      </c>
      <c r="H8" s="137">
        <f t="shared" si="0"/>
        <v>5923000</v>
      </c>
      <c r="I8" s="137">
        <f t="shared" si="0"/>
        <v>180300</v>
      </c>
      <c r="J8" s="137">
        <f t="shared" si="0"/>
        <v>5852130</v>
      </c>
      <c r="K8" s="137">
        <f t="shared" si="0"/>
        <v>1128019</v>
      </c>
      <c r="L8" s="137">
        <f t="shared" si="0"/>
        <v>1692000</v>
      </c>
      <c r="M8" s="137">
        <f t="shared" si="0"/>
        <v>0</v>
      </c>
      <c r="N8" s="137">
        <f t="shared" si="0"/>
        <v>0</v>
      </c>
      <c r="O8" s="137">
        <f t="shared" si="0"/>
        <v>4160130</v>
      </c>
      <c r="P8" s="137">
        <f t="shared" si="0"/>
        <v>90809788</v>
      </c>
    </row>
    <row r="9" spans="1:17" s="77" customFormat="1" ht="21" customHeight="1" x14ac:dyDescent="0.25">
      <c r="A9" s="67" t="s">
        <v>25</v>
      </c>
      <c r="B9" s="62"/>
      <c r="C9" s="63"/>
      <c r="D9" s="63" t="s">
        <v>37</v>
      </c>
      <c r="E9" s="84">
        <f>E52</f>
        <v>84957658</v>
      </c>
      <c r="F9" s="84">
        <f t="shared" ref="F9:P9" si="1">F52</f>
        <v>84777358</v>
      </c>
      <c r="G9" s="84">
        <f t="shared" si="1"/>
        <v>63099438</v>
      </c>
      <c r="H9" s="84">
        <f t="shared" si="1"/>
        <v>5923000</v>
      </c>
      <c r="I9" s="84">
        <f t="shared" si="1"/>
        <v>180300</v>
      </c>
      <c r="J9" s="84">
        <f t="shared" si="1"/>
        <v>5852130</v>
      </c>
      <c r="K9" s="84">
        <f>K52</f>
        <v>1128019</v>
      </c>
      <c r="L9" s="84">
        <f t="shared" si="1"/>
        <v>1692000</v>
      </c>
      <c r="M9" s="84">
        <f t="shared" si="1"/>
        <v>0</v>
      </c>
      <c r="N9" s="84">
        <f t="shared" si="1"/>
        <v>0</v>
      </c>
      <c r="O9" s="84">
        <f t="shared" si="1"/>
        <v>4160130</v>
      </c>
      <c r="P9" s="84">
        <f t="shared" si="1"/>
        <v>90809788</v>
      </c>
    </row>
    <row r="10" spans="1:17" s="77" customFormat="1" ht="63.75" x14ac:dyDescent="0.2">
      <c r="A10" s="58" t="s">
        <v>40</v>
      </c>
      <c r="B10" s="58" t="s">
        <v>109</v>
      </c>
      <c r="C10" s="43">
        <v>111</v>
      </c>
      <c r="D10" s="73" t="s">
        <v>39</v>
      </c>
      <c r="E10" s="85">
        <v>8621000</v>
      </c>
      <c r="F10" s="85">
        <v>8621000</v>
      </c>
      <c r="G10" s="85">
        <v>8052000</v>
      </c>
      <c r="H10" s="85">
        <v>245000</v>
      </c>
      <c r="I10" s="85"/>
      <c r="J10" s="85"/>
      <c r="K10" s="85"/>
      <c r="L10" s="85"/>
      <c r="M10" s="85"/>
      <c r="N10" s="85"/>
      <c r="O10" s="85"/>
      <c r="P10" s="85">
        <f t="shared" ref="P10:P36" si="2">E10+J10</f>
        <v>8621000</v>
      </c>
    </row>
    <row r="11" spans="1:17" s="77" customFormat="1" ht="15" x14ac:dyDescent="0.2">
      <c r="A11" s="58" t="s">
        <v>48</v>
      </c>
      <c r="B11" s="59">
        <v>1010</v>
      </c>
      <c r="C11" s="58" t="s">
        <v>114</v>
      </c>
      <c r="D11" s="73" t="s">
        <v>41</v>
      </c>
      <c r="E11" s="85">
        <v>17386640</v>
      </c>
      <c r="F11" s="85">
        <v>17386640</v>
      </c>
      <c r="G11" s="85">
        <v>13900000</v>
      </c>
      <c r="H11" s="85">
        <v>2000700</v>
      </c>
      <c r="I11" s="85"/>
      <c r="J11" s="85">
        <v>1000000</v>
      </c>
      <c r="K11" s="85"/>
      <c r="L11" s="85">
        <v>1000000</v>
      </c>
      <c r="M11" s="85"/>
      <c r="N11" s="85"/>
      <c r="O11" s="85"/>
      <c r="P11" s="85">
        <f t="shared" si="2"/>
        <v>18386640</v>
      </c>
    </row>
    <row r="12" spans="1:17" s="77" customFormat="1" ht="69.599999999999994" customHeight="1" x14ac:dyDescent="0.2">
      <c r="A12" s="58" t="s">
        <v>49</v>
      </c>
      <c r="B12" s="59">
        <v>1020</v>
      </c>
      <c r="C12" s="47" t="s">
        <v>133</v>
      </c>
      <c r="D12" s="73" t="s">
        <v>42</v>
      </c>
      <c r="E12" s="85">
        <f>39033938-9100+6660</f>
        <v>39031498</v>
      </c>
      <c r="F12" s="85">
        <f>39033938-9100+6660</f>
        <v>39031498</v>
      </c>
      <c r="G12" s="85">
        <f>34047078-16640</f>
        <v>34030438</v>
      </c>
      <c r="H12" s="85">
        <v>3007800</v>
      </c>
      <c r="I12" s="85"/>
      <c r="J12" s="85">
        <f>698428+43370+326732</f>
        <v>1068530</v>
      </c>
      <c r="K12" s="85"/>
      <c r="L12" s="85">
        <v>390000</v>
      </c>
      <c r="M12" s="85"/>
      <c r="N12" s="85"/>
      <c r="O12" s="85">
        <v>678530</v>
      </c>
      <c r="P12" s="85">
        <f t="shared" si="2"/>
        <v>40100028</v>
      </c>
    </row>
    <row r="13" spans="1:17" s="77" customFormat="1" ht="43.15" customHeight="1" x14ac:dyDescent="0.2">
      <c r="A13" s="58" t="s">
        <v>50</v>
      </c>
      <c r="B13" s="59">
        <v>1090</v>
      </c>
      <c r="C13" s="58" t="s">
        <v>115</v>
      </c>
      <c r="D13" s="73" t="s">
        <v>152</v>
      </c>
      <c r="E13" s="85">
        <v>1340000</v>
      </c>
      <c r="F13" s="85">
        <v>1340000</v>
      </c>
      <c r="G13" s="85">
        <v>1182000</v>
      </c>
      <c r="H13" s="85">
        <v>148000</v>
      </c>
      <c r="I13" s="85"/>
      <c r="J13" s="85"/>
      <c r="K13" s="85"/>
      <c r="L13" s="85"/>
      <c r="M13" s="85"/>
      <c r="N13" s="85"/>
      <c r="O13" s="85"/>
      <c r="P13" s="85">
        <f t="shared" si="2"/>
        <v>1340000</v>
      </c>
    </row>
    <row r="14" spans="1:17" s="77" customFormat="1" ht="58.15" customHeight="1" x14ac:dyDescent="0.2">
      <c r="A14" s="58" t="s">
        <v>151</v>
      </c>
      <c r="B14" s="59">
        <v>1100</v>
      </c>
      <c r="C14" s="58" t="s">
        <v>115</v>
      </c>
      <c r="D14" s="73" t="s">
        <v>51</v>
      </c>
      <c r="E14" s="85">
        <v>4625300</v>
      </c>
      <c r="F14" s="85">
        <v>4625300</v>
      </c>
      <c r="G14" s="85">
        <v>4445800</v>
      </c>
      <c r="H14" s="85">
        <v>179500</v>
      </c>
      <c r="I14" s="85"/>
      <c r="J14" s="85">
        <v>110000</v>
      </c>
      <c r="K14" s="85"/>
      <c r="L14" s="85">
        <v>110000</v>
      </c>
      <c r="M14" s="85"/>
      <c r="N14" s="85"/>
      <c r="O14" s="85"/>
      <c r="P14" s="85">
        <f t="shared" si="2"/>
        <v>4735300</v>
      </c>
    </row>
    <row r="15" spans="1:17" s="77" customFormat="1" ht="40.15" customHeight="1" x14ac:dyDescent="0.2">
      <c r="A15" s="58" t="s">
        <v>153</v>
      </c>
      <c r="B15" s="59">
        <v>3033</v>
      </c>
      <c r="C15" s="58" t="s">
        <v>157</v>
      </c>
      <c r="D15" s="83" t="s">
        <v>158</v>
      </c>
      <c r="E15" s="85">
        <v>300000</v>
      </c>
      <c r="F15" s="85">
        <v>300000</v>
      </c>
      <c r="G15" s="85"/>
      <c r="H15" s="85"/>
      <c r="I15" s="85"/>
      <c r="J15" s="85"/>
      <c r="K15" s="85"/>
      <c r="L15" s="85"/>
      <c r="M15" s="85"/>
      <c r="N15" s="85"/>
      <c r="O15" s="85"/>
      <c r="P15" s="85">
        <f t="shared" si="2"/>
        <v>300000</v>
      </c>
    </row>
    <row r="16" spans="1:17" s="77" customFormat="1" ht="43.15" customHeight="1" x14ac:dyDescent="0.2">
      <c r="A16" s="58" t="s">
        <v>154</v>
      </c>
      <c r="B16" s="59">
        <v>3050</v>
      </c>
      <c r="C16" s="58" t="s">
        <v>157</v>
      </c>
      <c r="D16" s="83" t="s">
        <v>159</v>
      </c>
      <c r="E16" s="85">
        <v>19820</v>
      </c>
      <c r="F16" s="85">
        <v>19820</v>
      </c>
      <c r="G16" s="85"/>
      <c r="H16" s="85"/>
      <c r="I16" s="85"/>
      <c r="J16" s="85"/>
      <c r="K16" s="85"/>
      <c r="L16" s="85"/>
      <c r="M16" s="85"/>
      <c r="N16" s="85"/>
      <c r="O16" s="85"/>
      <c r="P16" s="85">
        <f t="shared" si="2"/>
        <v>19820</v>
      </c>
    </row>
    <row r="17" spans="1:16" s="77" customFormat="1" ht="70.900000000000006" customHeight="1" x14ac:dyDescent="0.2">
      <c r="A17" s="58" t="s">
        <v>155</v>
      </c>
      <c r="B17" s="59">
        <v>3140</v>
      </c>
      <c r="C17" s="58" t="s">
        <v>128</v>
      </c>
      <c r="D17" s="83" t="s">
        <v>160</v>
      </c>
      <c r="E17" s="85">
        <v>275000</v>
      </c>
      <c r="F17" s="85">
        <v>275000</v>
      </c>
      <c r="G17" s="85"/>
      <c r="H17" s="85"/>
      <c r="I17" s="85"/>
      <c r="J17" s="85"/>
      <c r="K17" s="85"/>
      <c r="L17" s="85"/>
      <c r="M17" s="85"/>
      <c r="N17" s="85"/>
      <c r="O17" s="85"/>
      <c r="P17" s="85">
        <f t="shared" si="2"/>
        <v>275000</v>
      </c>
    </row>
    <row r="18" spans="1:16" s="77" customFormat="1" ht="28.15" customHeight="1" x14ac:dyDescent="0.2">
      <c r="A18" s="58" t="s">
        <v>156</v>
      </c>
      <c r="B18" s="59">
        <v>3242</v>
      </c>
      <c r="C18" s="43">
        <v>1090</v>
      </c>
      <c r="D18" s="73" t="s">
        <v>161</v>
      </c>
      <c r="E18" s="85">
        <v>100000</v>
      </c>
      <c r="F18" s="85">
        <v>100000</v>
      </c>
      <c r="G18" s="85"/>
      <c r="H18" s="85"/>
      <c r="I18" s="85"/>
      <c r="J18" s="85"/>
      <c r="K18" s="85"/>
      <c r="L18" s="85"/>
      <c r="M18" s="85"/>
      <c r="N18" s="85"/>
      <c r="O18" s="85"/>
      <c r="P18" s="85">
        <f t="shared" si="2"/>
        <v>100000</v>
      </c>
    </row>
    <row r="19" spans="1:16" s="77" customFormat="1" ht="15" x14ac:dyDescent="0.2">
      <c r="A19" s="58" t="s">
        <v>45</v>
      </c>
      <c r="B19" s="59">
        <v>4030</v>
      </c>
      <c r="C19" s="58" t="s">
        <v>116</v>
      </c>
      <c r="D19" s="73" t="s">
        <v>44</v>
      </c>
      <c r="E19" s="85">
        <v>175200</v>
      </c>
      <c r="F19" s="85">
        <v>175200</v>
      </c>
      <c r="G19" s="85">
        <v>165200</v>
      </c>
      <c r="H19" s="85"/>
      <c r="I19" s="85"/>
      <c r="J19" s="85"/>
      <c r="K19" s="85"/>
      <c r="L19" s="85"/>
      <c r="M19" s="85"/>
      <c r="N19" s="85"/>
      <c r="O19" s="85"/>
      <c r="P19" s="85">
        <f t="shared" si="2"/>
        <v>175200</v>
      </c>
    </row>
    <row r="20" spans="1:16" s="77" customFormat="1" ht="38.25" x14ac:dyDescent="0.2">
      <c r="A20" s="58" t="s">
        <v>46</v>
      </c>
      <c r="B20" s="59">
        <v>4060</v>
      </c>
      <c r="C20" s="58" t="s">
        <v>117</v>
      </c>
      <c r="D20" s="73" t="s">
        <v>47</v>
      </c>
      <c r="E20" s="85">
        <v>601000</v>
      </c>
      <c r="F20" s="85">
        <v>601000</v>
      </c>
      <c r="G20" s="85">
        <v>554000</v>
      </c>
      <c r="H20" s="85">
        <v>37000</v>
      </c>
      <c r="I20" s="85"/>
      <c r="J20" s="85"/>
      <c r="K20" s="85"/>
      <c r="L20" s="85"/>
      <c r="M20" s="85"/>
      <c r="N20" s="85"/>
      <c r="O20" s="85"/>
      <c r="P20" s="85">
        <f t="shared" si="2"/>
        <v>601000</v>
      </c>
    </row>
    <row r="21" spans="1:16" s="77" customFormat="1" ht="15" x14ac:dyDescent="0.2">
      <c r="A21" s="58" t="s">
        <v>110</v>
      </c>
      <c r="B21" s="59">
        <v>4082</v>
      </c>
      <c r="C21" s="58" t="s">
        <v>118</v>
      </c>
      <c r="D21" s="73" t="s">
        <v>111</v>
      </c>
      <c r="E21" s="85">
        <v>100000</v>
      </c>
      <c r="F21" s="85">
        <v>100000</v>
      </c>
      <c r="G21" s="85"/>
      <c r="H21" s="85"/>
      <c r="I21" s="85"/>
      <c r="J21" s="85"/>
      <c r="K21" s="85"/>
      <c r="L21" s="85"/>
      <c r="M21" s="85"/>
      <c r="N21" s="85"/>
      <c r="O21" s="85"/>
      <c r="P21" s="85">
        <f t="shared" si="2"/>
        <v>100000</v>
      </c>
    </row>
    <row r="22" spans="1:16" s="77" customFormat="1" ht="42" customHeight="1" x14ac:dyDescent="0.2">
      <c r="A22" s="58" t="s">
        <v>52</v>
      </c>
      <c r="B22" s="59">
        <v>5062</v>
      </c>
      <c r="C22" s="58" t="s">
        <v>119</v>
      </c>
      <c r="D22" s="73" t="s">
        <v>53</v>
      </c>
      <c r="E22" s="85">
        <v>385000</v>
      </c>
      <c r="F22" s="85">
        <v>385000</v>
      </c>
      <c r="G22" s="85">
        <v>265000</v>
      </c>
      <c r="H22" s="85"/>
      <c r="I22" s="85"/>
      <c r="J22" s="85"/>
      <c r="K22" s="85"/>
      <c r="L22" s="85"/>
      <c r="M22" s="85"/>
      <c r="N22" s="85"/>
      <c r="O22" s="85"/>
      <c r="P22" s="85">
        <f t="shared" si="2"/>
        <v>385000</v>
      </c>
    </row>
    <row r="23" spans="1:16" s="77" customFormat="1" ht="30.6" customHeight="1" x14ac:dyDescent="0.2">
      <c r="A23" s="58" t="s">
        <v>55</v>
      </c>
      <c r="B23" s="59">
        <v>6013</v>
      </c>
      <c r="C23" s="58" t="s">
        <v>120</v>
      </c>
      <c r="D23" s="73" t="s">
        <v>54</v>
      </c>
      <c r="E23" s="85">
        <v>115000</v>
      </c>
      <c r="F23" s="85">
        <v>115000</v>
      </c>
      <c r="G23" s="85"/>
      <c r="H23" s="85"/>
      <c r="I23" s="85"/>
      <c r="J23" s="85">
        <v>25000</v>
      </c>
      <c r="K23" s="85"/>
      <c r="L23" s="85"/>
      <c r="M23" s="85"/>
      <c r="N23" s="85"/>
      <c r="O23" s="85">
        <v>25000</v>
      </c>
      <c r="P23" s="85">
        <f t="shared" si="2"/>
        <v>140000</v>
      </c>
    </row>
    <row r="24" spans="1:16" s="77" customFormat="1" ht="17.45" customHeight="1" x14ac:dyDescent="0.2">
      <c r="A24" s="58" t="s">
        <v>57</v>
      </c>
      <c r="B24" s="59">
        <v>6030</v>
      </c>
      <c r="C24" s="58" t="s">
        <v>120</v>
      </c>
      <c r="D24" s="73" t="s">
        <v>56</v>
      </c>
      <c r="E24" s="87">
        <v>1481900</v>
      </c>
      <c r="F24" s="87">
        <v>1481900</v>
      </c>
      <c r="G24" s="87">
        <v>505000</v>
      </c>
      <c r="H24" s="87">
        <v>305000</v>
      </c>
      <c r="I24" s="87"/>
      <c r="J24" s="87"/>
      <c r="K24" s="87"/>
      <c r="L24" s="87"/>
      <c r="M24" s="87"/>
      <c r="N24" s="87"/>
      <c r="O24" s="87"/>
      <c r="P24" s="85">
        <f t="shared" si="2"/>
        <v>1481900</v>
      </c>
    </row>
    <row r="25" spans="1:16" s="77" customFormat="1" ht="17.45" customHeight="1" x14ac:dyDescent="0.2">
      <c r="A25" s="58" t="s">
        <v>233</v>
      </c>
      <c r="B25" s="59">
        <v>6040</v>
      </c>
      <c r="C25" s="58" t="s">
        <v>120</v>
      </c>
      <c r="D25" s="73" t="s">
        <v>234</v>
      </c>
      <c r="E25" s="87"/>
      <c r="F25" s="87"/>
      <c r="G25" s="87"/>
      <c r="H25" s="87"/>
      <c r="I25" s="87"/>
      <c r="J25" s="87">
        <v>720000</v>
      </c>
      <c r="K25" s="87"/>
      <c r="L25" s="87"/>
      <c r="M25" s="87"/>
      <c r="N25" s="87"/>
      <c r="O25" s="87">
        <v>720000</v>
      </c>
      <c r="P25" s="85">
        <f t="shared" si="2"/>
        <v>720000</v>
      </c>
    </row>
    <row r="26" spans="1:16" s="77" customFormat="1" ht="17.45" customHeight="1" x14ac:dyDescent="0.2">
      <c r="A26" s="58" t="s">
        <v>134</v>
      </c>
      <c r="B26" s="59">
        <v>7130</v>
      </c>
      <c r="C26" s="58" t="s">
        <v>135</v>
      </c>
      <c r="D26" s="73" t="s">
        <v>136</v>
      </c>
      <c r="E26" s="87">
        <v>10000</v>
      </c>
      <c r="F26" s="87">
        <v>10000</v>
      </c>
      <c r="G26" s="87"/>
      <c r="H26" s="87"/>
      <c r="I26" s="87"/>
      <c r="J26" s="87"/>
      <c r="K26" s="87"/>
      <c r="L26" s="87"/>
      <c r="M26" s="87"/>
      <c r="N26" s="87"/>
      <c r="O26" s="87"/>
      <c r="P26" s="85">
        <f t="shared" si="2"/>
        <v>10000</v>
      </c>
    </row>
    <row r="27" spans="1:16" s="77" customFormat="1" ht="17.45" customHeight="1" x14ac:dyDescent="0.2">
      <c r="A27" s="58" t="s">
        <v>257</v>
      </c>
      <c r="B27" s="59">
        <v>7330</v>
      </c>
      <c r="C27" s="58" t="s">
        <v>121</v>
      </c>
      <c r="D27" s="212" t="s">
        <v>258</v>
      </c>
      <c r="E27" s="87"/>
      <c r="F27" s="87"/>
      <c r="G27" s="87"/>
      <c r="H27" s="87"/>
      <c r="I27" s="87"/>
      <c r="J27" s="87">
        <v>15000</v>
      </c>
      <c r="K27" s="87">
        <v>15000</v>
      </c>
      <c r="L27" s="87"/>
      <c r="M27" s="87"/>
      <c r="N27" s="87"/>
      <c r="O27" s="87">
        <v>15000</v>
      </c>
      <c r="P27" s="85">
        <f t="shared" si="2"/>
        <v>15000</v>
      </c>
    </row>
    <row r="28" spans="1:16" s="77" customFormat="1" ht="29.45" customHeight="1" x14ac:dyDescent="0.2">
      <c r="A28" s="58" t="s">
        <v>58</v>
      </c>
      <c r="B28" s="59">
        <v>7350</v>
      </c>
      <c r="C28" s="58" t="s">
        <v>121</v>
      </c>
      <c r="D28" s="73" t="s">
        <v>59</v>
      </c>
      <c r="E28" s="85"/>
      <c r="F28" s="85"/>
      <c r="G28" s="85"/>
      <c r="H28" s="85"/>
      <c r="I28" s="85"/>
      <c r="J28" s="85">
        <v>190000</v>
      </c>
      <c r="K28" s="85"/>
      <c r="L28" s="85"/>
      <c r="M28" s="85"/>
      <c r="N28" s="85"/>
      <c r="O28" s="85">
        <v>190000</v>
      </c>
      <c r="P28" s="85">
        <f t="shared" si="2"/>
        <v>190000</v>
      </c>
    </row>
    <row r="29" spans="1:16" s="77" customFormat="1" ht="42" customHeight="1" x14ac:dyDescent="0.2">
      <c r="A29" s="58" t="s">
        <v>169</v>
      </c>
      <c r="B29" s="59">
        <v>7361</v>
      </c>
      <c r="C29" s="58" t="s">
        <v>170</v>
      </c>
      <c r="D29" s="73" t="s">
        <v>171</v>
      </c>
      <c r="E29" s="85"/>
      <c r="F29" s="85"/>
      <c r="G29" s="85"/>
      <c r="H29" s="85"/>
      <c r="I29" s="85"/>
      <c r="J29" s="85">
        <v>672100</v>
      </c>
      <c r="K29" s="85">
        <v>632100</v>
      </c>
      <c r="L29" s="85"/>
      <c r="M29" s="85"/>
      <c r="N29" s="85"/>
      <c r="O29" s="85">
        <v>672100</v>
      </c>
      <c r="P29" s="85">
        <f t="shared" si="2"/>
        <v>672100</v>
      </c>
    </row>
    <row r="30" spans="1:16" s="76" customFormat="1" ht="51.75" customHeight="1" x14ac:dyDescent="0.2">
      <c r="A30" s="223" t="s">
        <v>278</v>
      </c>
      <c r="B30" s="224">
        <v>7362</v>
      </c>
      <c r="C30" s="223" t="s">
        <v>170</v>
      </c>
      <c r="D30" s="35" t="s">
        <v>277</v>
      </c>
      <c r="E30" s="225"/>
      <c r="F30" s="225"/>
      <c r="G30" s="225"/>
      <c r="H30" s="225"/>
      <c r="I30" s="225"/>
      <c r="J30" s="225">
        <v>1723300</v>
      </c>
      <c r="K30" s="225">
        <v>480919</v>
      </c>
      <c r="L30" s="225"/>
      <c r="M30" s="225"/>
      <c r="N30" s="225"/>
      <c r="O30" s="225">
        <v>1723300</v>
      </c>
      <c r="P30" s="225">
        <f t="shared" si="2"/>
        <v>1723300</v>
      </c>
    </row>
    <row r="31" spans="1:16" s="77" customFormat="1" ht="51" x14ac:dyDescent="0.2">
      <c r="A31" s="58" t="s">
        <v>131</v>
      </c>
      <c r="B31" s="59">
        <v>7461</v>
      </c>
      <c r="C31" s="58" t="s">
        <v>122</v>
      </c>
      <c r="D31" s="78" t="s">
        <v>132</v>
      </c>
      <c r="E31" s="85">
        <v>476100</v>
      </c>
      <c r="F31" s="85">
        <v>476100</v>
      </c>
      <c r="G31" s="85"/>
      <c r="H31" s="85"/>
      <c r="I31" s="85"/>
      <c r="J31" s="85">
        <v>136200</v>
      </c>
      <c r="K31" s="85"/>
      <c r="L31" s="85"/>
      <c r="M31" s="85"/>
      <c r="N31" s="85"/>
      <c r="O31" s="85">
        <v>136200</v>
      </c>
      <c r="P31" s="85">
        <f t="shared" si="2"/>
        <v>612300</v>
      </c>
    </row>
    <row r="32" spans="1:16" s="77" customFormat="1" ht="25.5" x14ac:dyDescent="0.2">
      <c r="A32" s="58" t="s">
        <v>66</v>
      </c>
      <c r="B32" s="59">
        <v>8230</v>
      </c>
      <c r="C32" s="58" t="s">
        <v>123</v>
      </c>
      <c r="D32" s="73" t="s">
        <v>62</v>
      </c>
      <c r="E32" s="85">
        <v>20000</v>
      </c>
      <c r="F32" s="85">
        <v>20000</v>
      </c>
      <c r="G32" s="85"/>
      <c r="H32" s="85"/>
      <c r="I32" s="85"/>
      <c r="J32" s="85"/>
      <c r="K32" s="85"/>
      <c r="L32" s="85"/>
      <c r="M32" s="85"/>
      <c r="N32" s="85"/>
      <c r="O32" s="85"/>
      <c r="P32" s="85">
        <f t="shared" si="2"/>
        <v>20000</v>
      </c>
    </row>
    <row r="33" spans="1:16" s="77" customFormat="1" ht="38.25" x14ac:dyDescent="0.2">
      <c r="A33" s="58" t="s">
        <v>266</v>
      </c>
      <c r="B33" s="59">
        <v>8340</v>
      </c>
      <c r="C33" s="58" t="s">
        <v>265</v>
      </c>
      <c r="D33" s="180" t="s">
        <v>264</v>
      </c>
      <c r="E33" s="85"/>
      <c r="F33" s="85"/>
      <c r="G33" s="85"/>
      <c r="H33" s="85"/>
      <c r="I33" s="85"/>
      <c r="J33" s="85">
        <v>192000</v>
      </c>
      <c r="K33" s="85"/>
      <c r="L33" s="85">
        <v>192000</v>
      </c>
      <c r="M33" s="85"/>
      <c r="N33" s="85"/>
      <c r="O33" s="85"/>
      <c r="P33" s="85">
        <f t="shared" si="2"/>
        <v>192000</v>
      </c>
    </row>
    <row r="34" spans="1:16" s="77" customFormat="1" ht="25.5" x14ac:dyDescent="0.2">
      <c r="A34" s="58" t="s">
        <v>64</v>
      </c>
      <c r="B34" s="59">
        <v>8420</v>
      </c>
      <c r="C34" s="58" t="s">
        <v>124</v>
      </c>
      <c r="D34" s="73" t="s">
        <v>65</v>
      </c>
      <c r="E34" s="85">
        <v>50000</v>
      </c>
      <c r="F34" s="85">
        <v>50000</v>
      </c>
      <c r="G34" s="85"/>
      <c r="H34" s="85"/>
      <c r="I34" s="85"/>
      <c r="J34" s="85"/>
      <c r="K34" s="85"/>
      <c r="L34" s="85"/>
      <c r="M34" s="85"/>
      <c r="N34" s="85"/>
      <c r="O34" s="85"/>
      <c r="P34" s="85">
        <f t="shared" si="2"/>
        <v>50000</v>
      </c>
    </row>
    <row r="35" spans="1:16" s="77" customFormat="1" ht="59.45" customHeight="1" x14ac:dyDescent="0.2">
      <c r="A35" s="58" t="s">
        <v>61</v>
      </c>
      <c r="B35" s="59">
        <v>9130</v>
      </c>
      <c r="C35" s="58" t="s">
        <v>125</v>
      </c>
      <c r="D35" s="73" t="s">
        <v>60</v>
      </c>
      <c r="E35" s="85">
        <v>425000</v>
      </c>
      <c r="F35" s="85">
        <v>425000</v>
      </c>
      <c r="G35" s="85"/>
      <c r="H35" s="85"/>
      <c r="I35" s="85"/>
      <c r="J35" s="85"/>
      <c r="K35" s="85"/>
      <c r="L35" s="85"/>
      <c r="M35" s="85"/>
      <c r="N35" s="85"/>
      <c r="O35" s="85"/>
      <c r="P35" s="85">
        <f t="shared" si="2"/>
        <v>425000</v>
      </c>
    </row>
    <row r="36" spans="1:16" s="77" customFormat="1" ht="42.6" customHeight="1" x14ac:dyDescent="0.2">
      <c r="A36" s="58" t="s">
        <v>67</v>
      </c>
      <c r="B36" s="59">
        <v>9410</v>
      </c>
      <c r="C36" s="58" t="s">
        <v>125</v>
      </c>
      <c r="D36" s="73" t="s">
        <v>68</v>
      </c>
      <c r="E36" s="85">
        <v>8629900</v>
      </c>
      <c r="F36" s="85">
        <v>8629900</v>
      </c>
      <c r="G36" s="85"/>
      <c r="H36" s="85"/>
      <c r="I36" s="85"/>
      <c r="J36" s="85"/>
      <c r="K36" s="85"/>
      <c r="L36" s="85"/>
      <c r="M36" s="85"/>
      <c r="N36" s="85"/>
      <c r="O36" s="85"/>
      <c r="P36" s="85">
        <f t="shared" si="2"/>
        <v>8629900</v>
      </c>
    </row>
    <row r="37" spans="1:16" s="77" customFormat="1" ht="18" customHeight="1" x14ac:dyDescent="0.2">
      <c r="A37" s="58" t="s">
        <v>63</v>
      </c>
      <c r="B37" s="59">
        <v>9770</v>
      </c>
      <c r="C37" s="58" t="s">
        <v>125</v>
      </c>
      <c r="D37" s="73" t="s">
        <v>129</v>
      </c>
      <c r="E37" s="85">
        <f>E38+E39+E40+E41+E42+E44+E43+E45+E46+E47</f>
        <v>789300</v>
      </c>
      <c r="F37" s="85">
        <f t="shared" ref="F37:P37" si="3">F38+F39+F40+F41+F42+F44+F43+F45+F46+F47</f>
        <v>609000</v>
      </c>
      <c r="G37" s="85">
        <f t="shared" si="3"/>
        <v>0</v>
      </c>
      <c r="H37" s="85">
        <f t="shared" si="3"/>
        <v>0</v>
      </c>
      <c r="I37" s="85">
        <f t="shared" si="3"/>
        <v>180300</v>
      </c>
      <c r="J37" s="85">
        <f t="shared" si="3"/>
        <v>0</v>
      </c>
      <c r="K37" s="85">
        <f t="shared" si="3"/>
        <v>0</v>
      </c>
      <c r="L37" s="85">
        <f t="shared" si="3"/>
        <v>0</v>
      </c>
      <c r="M37" s="85">
        <f t="shared" si="3"/>
        <v>0</v>
      </c>
      <c r="N37" s="85">
        <f t="shared" si="3"/>
        <v>0</v>
      </c>
      <c r="O37" s="85">
        <f t="shared" si="3"/>
        <v>0</v>
      </c>
      <c r="P37" s="85">
        <f t="shared" si="3"/>
        <v>789300</v>
      </c>
    </row>
    <row r="38" spans="1:16" s="77" customFormat="1" ht="84.6" customHeight="1" x14ac:dyDescent="0.2">
      <c r="A38" s="58"/>
      <c r="B38" s="59"/>
      <c r="C38" s="58"/>
      <c r="D38" s="78" t="s">
        <v>162</v>
      </c>
      <c r="E38" s="85">
        <v>30000</v>
      </c>
      <c r="F38" s="85">
        <v>30000</v>
      </c>
      <c r="G38" s="85"/>
      <c r="H38" s="85"/>
      <c r="I38" s="85"/>
      <c r="J38" s="85"/>
      <c r="K38" s="85"/>
      <c r="L38" s="85"/>
      <c r="M38" s="85"/>
      <c r="N38" s="85"/>
      <c r="O38" s="85"/>
      <c r="P38" s="85">
        <f t="shared" ref="P38:P51" si="4">E38+J38</f>
        <v>30000</v>
      </c>
    </row>
    <row r="39" spans="1:16" s="77" customFormat="1" ht="54" customHeight="1" x14ac:dyDescent="0.2">
      <c r="A39" s="58"/>
      <c r="B39" s="59"/>
      <c r="C39" s="58"/>
      <c r="D39" s="78" t="s">
        <v>163</v>
      </c>
      <c r="E39" s="85">
        <v>70000</v>
      </c>
      <c r="F39" s="85">
        <v>70000</v>
      </c>
      <c r="G39" s="85"/>
      <c r="H39" s="85"/>
      <c r="I39" s="85"/>
      <c r="J39" s="85"/>
      <c r="K39" s="85"/>
      <c r="L39" s="85"/>
      <c r="M39" s="85"/>
      <c r="N39" s="85"/>
      <c r="O39" s="85"/>
      <c r="P39" s="85">
        <f t="shared" si="4"/>
        <v>70000</v>
      </c>
    </row>
    <row r="40" spans="1:16" s="77" customFormat="1" ht="30" customHeight="1" x14ac:dyDescent="0.2">
      <c r="A40" s="58"/>
      <c r="B40" s="59"/>
      <c r="C40" s="58"/>
      <c r="D40" s="78" t="s">
        <v>164</v>
      </c>
      <c r="E40" s="85">
        <v>10000</v>
      </c>
      <c r="F40" s="85">
        <v>10000</v>
      </c>
      <c r="G40" s="85"/>
      <c r="H40" s="85"/>
      <c r="I40" s="85"/>
      <c r="J40" s="85"/>
      <c r="K40" s="85"/>
      <c r="L40" s="85"/>
      <c r="M40" s="85"/>
      <c r="N40" s="85"/>
      <c r="O40" s="85"/>
      <c r="P40" s="85">
        <f t="shared" si="4"/>
        <v>10000</v>
      </c>
    </row>
    <row r="41" spans="1:16" s="77" customFormat="1" ht="31.15" customHeight="1" x14ac:dyDescent="0.2">
      <c r="A41" s="58"/>
      <c r="B41" s="59"/>
      <c r="C41" s="58"/>
      <c r="D41" s="78" t="s">
        <v>165</v>
      </c>
      <c r="E41" s="85">
        <v>5000</v>
      </c>
      <c r="F41" s="85">
        <v>5000</v>
      </c>
      <c r="G41" s="85"/>
      <c r="H41" s="85"/>
      <c r="I41" s="85"/>
      <c r="J41" s="85"/>
      <c r="K41" s="85"/>
      <c r="L41" s="85"/>
      <c r="M41" s="85"/>
      <c r="N41" s="85"/>
      <c r="O41" s="85"/>
      <c r="P41" s="85">
        <f t="shared" si="4"/>
        <v>5000</v>
      </c>
    </row>
    <row r="42" spans="1:16" s="77" customFormat="1" ht="59.45" customHeight="1" x14ac:dyDescent="0.2">
      <c r="A42" s="58"/>
      <c r="B42" s="59"/>
      <c r="C42" s="58"/>
      <c r="D42" s="78" t="s">
        <v>166</v>
      </c>
      <c r="E42" s="85">
        <v>30000</v>
      </c>
      <c r="F42" s="85">
        <v>30000</v>
      </c>
      <c r="G42" s="85"/>
      <c r="H42" s="85"/>
      <c r="I42" s="85"/>
      <c r="J42" s="85"/>
      <c r="K42" s="85"/>
      <c r="L42" s="85"/>
      <c r="M42" s="85"/>
      <c r="N42" s="85"/>
      <c r="O42" s="85"/>
      <c r="P42" s="85">
        <f t="shared" si="4"/>
        <v>30000</v>
      </c>
    </row>
    <row r="43" spans="1:16" s="77" customFormat="1" ht="42.6" customHeight="1" x14ac:dyDescent="0.2">
      <c r="A43" s="58"/>
      <c r="B43" s="59"/>
      <c r="C43" s="58"/>
      <c r="D43" s="79" t="s">
        <v>176</v>
      </c>
      <c r="E43" s="85">
        <v>84000</v>
      </c>
      <c r="F43" s="85">
        <v>84000</v>
      </c>
      <c r="G43" s="85"/>
      <c r="H43" s="85"/>
      <c r="I43" s="85"/>
      <c r="J43" s="85"/>
      <c r="K43" s="85"/>
      <c r="L43" s="85"/>
      <c r="M43" s="85"/>
      <c r="N43" s="85"/>
      <c r="O43" s="85"/>
      <c r="P43" s="85">
        <f t="shared" si="4"/>
        <v>84000</v>
      </c>
    </row>
    <row r="44" spans="1:16" s="77" customFormat="1" ht="30" customHeight="1" x14ac:dyDescent="0.2">
      <c r="A44" s="58"/>
      <c r="B44" s="59"/>
      <c r="C44" s="58"/>
      <c r="D44" s="78" t="s">
        <v>168</v>
      </c>
      <c r="E44" s="85">
        <v>300000</v>
      </c>
      <c r="F44" s="85">
        <v>300000</v>
      </c>
      <c r="G44" s="85"/>
      <c r="H44" s="85"/>
      <c r="I44" s="85"/>
      <c r="J44" s="85"/>
      <c r="K44" s="85"/>
      <c r="L44" s="85"/>
      <c r="M44" s="85"/>
      <c r="N44" s="85"/>
      <c r="O44" s="85"/>
      <c r="P44" s="85">
        <f t="shared" si="4"/>
        <v>300000</v>
      </c>
    </row>
    <row r="45" spans="1:16" s="77" customFormat="1" ht="72" customHeight="1" x14ac:dyDescent="0.2">
      <c r="A45" s="58"/>
      <c r="B45" s="59"/>
      <c r="C45" s="58"/>
      <c r="D45" s="192" t="s">
        <v>235</v>
      </c>
      <c r="E45" s="85">
        <v>180300</v>
      </c>
      <c r="F45" s="85"/>
      <c r="G45" s="85"/>
      <c r="H45" s="85"/>
      <c r="I45" s="85">
        <v>180300</v>
      </c>
      <c r="J45" s="85"/>
      <c r="K45" s="85"/>
      <c r="L45" s="85"/>
      <c r="M45" s="85"/>
      <c r="N45" s="85"/>
      <c r="O45" s="85"/>
      <c r="P45" s="85">
        <f t="shared" si="4"/>
        <v>180300</v>
      </c>
    </row>
    <row r="46" spans="1:16" s="77" customFormat="1" ht="58.15" customHeight="1" x14ac:dyDescent="0.2">
      <c r="A46" s="58"/>
      <c r="B46" s="59"/>
      <c r="C46" s="58"/>
      <c r="D46" s="78" t="s">
        <v>236</v>
      </c>
      <c r="E46" s="85">
        <v>55000</v>
      </c>
      <c r="F46" s="85">
        <v>55000</v>
      </c>
      <c r="G46" s="85"/>
      <c r="H46" s="85"/>
      <c r="I46" s="85"/>
      <c r="J46" s="85"/>
      <c r="K46" s="85"/>
      <c r="L46" s="85"/>
      <c r="M46" s="85"/>
      <c r="N46" s="85"/>
      <c r="O46" s="85"/>
      <c r="P46" s="85">
        <f t="shared" si="4"/>
        <v>55000</v>
      </c>
    </row>
    <row r="47" spans="1:16" s="77" customFormat="1" ht="30" customHeight="1" x14ac:dyDescent="0.2">
      <c r="A47" s="58"/>
      <c r="B47" s="59"/>
      <c r="C47" s="58"/>
      <c r="D47" s="79" t="s">
        <v>237</v>
      </c>
      <c r="E47" s="193">
        <v>25000</v>
      </c>
      <c r="F47" s="85">
        <v>25000</v>
      </c>
      <c r="G47" s="85"/>
      <c r="H47" s="85"/>
      <c r="I47" s="85"/>
      <c r="J47" s="85"/>
      <c r="K47" s="85"/>
      <c r="L47" s="85"/>
      <c r="M47" s="85"/>
      <c r="N47" s="85"/>
      <c r="O47" s="85"/>
      <c r="P47" s="85">
        <f t="shared" si="4"/>
        <v>25000</v>
      </c>
    </row>
    <row r="48" spans="1:16" s="77" customFormat="1" ht="30" hidden="1" customHeight="1" x14ac:dyDescent="0.2">
      <c r="A48" s="58" t="s">
        <v>238</v>
      </c>
      <c r="B48" s="59">
        <v>9800</v>
      </c>
      <c r="C48" s="194" t="s">
        <v>125</v>
      </c>
      <c r="D48" s="195" t="s">
        <v>239</v>
      </c>
      <c r="E48" s="196">
        <f>E49+E50+E51</f>
        <v>0</v>
      </c>
      <c r="F48" s="196">
        <f t="shared" ref="F48:P48" si="5">F49+F50+F51</f>
        <v>0</v>
      </c>
      <c r="G48" s="196">
        <f t="shared" si="5"/>
        <v>0</v>
      </c>
      <c r="H48" s="196">
        <f t="shared" si="5"/>
        <v>0</v>
      </c>
      <c r="I48" s="196">
        <f t="shared" si="5"/>
        <v>0</v>
      </c>
      <c r="J48" s="196">
        <f t="shared" si="5"/>
        <v>0</v>
      </c>
      <c r="K48" s="196">
        <f t="shared" si="5"/>
        <v>0</v>
      </c>
      <c r="L48" s="196">
        <f t="shared" si="5"/>
        <v>0</v>
      </c>
      <c r="M48" s="196">
        <f t="shared" si="5"/>
        <v>0</v>
      </c>
      <c r="N48" s="196">
        <f t="shared" si="5"/>
        <v>0</v>
      </c>
      <c r="O48" s="196">
        <f t="shared" si="5"/>
        <v>0</v>
      </c>
      <c r="P48" s="196">
        <f t="shared" si="5"/>
        <v>0</v>
      </c>
    </row>
    <row r="49" spans="1:17" s="77" customFormat="1" ht="30" hidden="1" customHeight="1" x14ac:dyDescent="0.2">
      <c r="A49" s="58"/>
      <c r="B49" s="59"/>
      <c r="C49" s="58"/>
      <c r="D49" s="107" t="s">
        <v>240</v>
      </c>
      <c r="E49" s="197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>
        <f t="shared" si="4"/>
        <v>0</v>
      </c>
    </row>
    <row r="50" spans="1:17" s="77" customFormat="1" ht="30" hidden="1" customHeight="1" x14ac:dyDescent="0.2">
      <c r="A50" s="58"/>
      <c r="B50" s="59"/>
      <c r="C50" s="58"/>
      <c r="D50" s="78" t="s">
        <v>241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>
        <f t="shared" si="4"/>
        <v>0</v>
      </c>
    </row>
    <row r="51" spans="1:17" s="77" customFormat="1" ht="30" hidden="1" customHeight="1" x14ac:dyDescent="0.2">
      <c r="A51" s="58"/>
      <c r="B51" s="59"/>
      <c r="C51" s="58"/>
      <c r="D51" s="78" t="s">
        <v>242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>
        <f t="shared" si="4"/>
        <v>0</v>
      </c>
    </row>
    <row r="52" spans="1:17" s="56" customFormat="1" ht="21" customHeight="1" x14ac:dyDescent="0.2">
      <c r="A52" s="59"/>
      <c r="B52" s="59"/>
      <c r="C52" s="58"/>
      <c r="D52" s="57" t="s">
        <v>33</v>
      </c>
      <c r="E52" s="86">
        <f>E10+E11+E12+E13+E14+E15+E16+E17+E18+E19+E20+E21+E22+E23+E24+E25+E26+E27+E28+E29+E30+E31+E32+E33+E34+E35+E36+E37+E48</f>
        <v>84957658</v>
      </c>
      <c r="F52" s="86">
        <f t="shared" ref="F52:P52" si="6">F10+F11+F12+F13+F14+F15+F16+F17+F18+F19+F20+F21+F22+F23+F24+F25+F26+F27+F28+F29+F30+F31+F32+F33+F34+F35+F36+F37+F48</f>
        <v>84777358</v>
      </c>
      <c r="G52" s="86">
        <f t="shared" si="6"/>
        <v>63099438</v>
      </c>
      <c r="H52" s="86">
        <f t="shared" si="6"/>
        <v>5923000</v>
      </c>
      <c r="I52" s="86">
        <f t="shared" si="6"/>
        <v>180300</v>
      </c>
      <c r="J52" s="86">
        <f t="shared" si="6"/>
        <v>5852130</v>
      </c>
      <c r="K52" s="86">
        <f t="shared" si="6"/>
        <v>1128019</v>
      </c>
      <c r="L52" s="86">
        <f t="shared" si="6"/>
        <v>1692000</v>
      </c>
      <c r="M52" s="86">
        <f t="shared" si="6"/>
        <v>0</v>
      </c>
      <c r="N52" s="86">
        <f t="shared" si="6"/>
        <v>0</v>
      </c>
      <c r="O52" s="86">
        <f t="shared" si="6"/>
        <v>4160130</v>
      </c>
      <c r="P52" s="86">
        <f t="shared" si="6"/>
        <v>90809788</v>
      </c>
    </row>
    <row r="53" spans="1:17" s="56" customFormat="1" x14ac:dyDescent="0.2">
      <c r="A53" s="60"/>
      <c r="B53" s="60"/>
      <c r="C53" s="60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103">
        <f>E52+J52</f>
        <v>90809788</v>
      </c>
      <c r="Q53" s="61"/>
    </row>
  </sheetData>
  <mergeCells count="22">
    <mergeCell ref="M1:P1"/>
    <mergeCell ref="C4:C7"/>
    <mergeCell ref="A2:P2"/>
    <mergeCell ref="G5:H5"/>
    <mergeCell ref="P4:P7"/>
    <mergeCell ref="A4:A7"/>
    <mergeCell ref="N6:N7"/>
    <mergeCell ref="O5:O7"/>
    <mergeCell ref="G6:G7"/>
    <mergeCell ref="B4:B7"/>
    <mergeCell ref="J4:O4"/>
    <mergeCell ref="L5:L7"/>
    <mergeCell ref="M5:N5"/>
    <mergeCell ref="M6:M7"/>
    <mergeCell ref="J5:J7"/>
    <mergeCell ref="K5:K7"/>
    <mergeCell ref="F5:F7"/>
    <mergeCell ref="H6:H7"/>
    <mergeCell ref="D4:D7"/>
    <mergeCell ref="E5:E7"/>
    <mergeCell ref="E4:I4"/>
    <mergeCell ref="I5:I7"/>
  </mergeCells>
  <phoneticPr fontId="2" type="noConversion"/>
  <printOptions horizontalCentered="1"/>
  <pageMargins left="0.39370078740157483" right="0.39370078740157483" top="0.39" bottom="0.37" header="0.27" footer="0.31496062992125984"/>
  <pageSetup paperSize="9" scale="60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showGridLines="0" showZeros="0" topLeftCell="C1" zoomScale="75" zoomScaleNormal="110" zoomScaleSheetLayoutView="85" workbookViewId="0">
      <selection activeCell="M3" sqref="M3"/>
    </sheetView>
  </sheetViews>
  <sheetFormatPr defaultColWidth="9.1640625" defaultRowHeight="12.75" x14ac:dyDescent="0.2"/>
  <cols>
    <col min="1" max="2" width="12" style="12" customWidth="1"/>
    <col min="3" max="3" width="11.83203125" style="12" customWidth="1"/>
    <col min="4" max="4" width="41" style="12" customWidth="1"/>
    <col min="5" max="5" width="12.33203125" style="12" customWidth="1"/>
    <col min="6" max="8" width="12.6640625" style="12" customWidth="1"/>
    <col min="9" max="9" width="12.83203125" style="12" customWidth="1"/>
    <col min="10" max="12" width="13" style="12" customWidth="1"/>
    <col min="13" max="13" width="13.33203125" style="12" customWidth="1"/>
    <col min="14" max="16" width="13.1640625" style="12" customWidth="1"/>
    <col min="17" max="16384" width="9.1640625" style="12"/>
  </cols>
  <sheetData>
    <row r="2" spans="1:20" ht="64.5" customHeight="1" x14ac:dyDescent="0.2">
      <c r="A2" s="2"/>
      <c r="B2" s="2"/>
      <c r="C2" s="2"/>
      <c r="D2" s="11"/>
      <c r="E2" s="11"/>
      <c r="F2" s="11"/>
      <c r="G2" s="11"/>
      <c r="H2" s="11"/>
      <c r="I2" s="11"/>
      <c r="J2" s="11"/>
      <c r="K2" s="11"/>
      <c r="L2" s="110"/>
      <c r="M2" s="239" t="s">
        <v>284</v>
      </c>
      <c r="N2" s="239"/>
      <c r="O2" s="239"/>
      <c r="P2" s="239"/>
    </row>
    <row r="3" spans="1:20" ht="32.450000000000003" customHeight="1" x14ac:dyDescent="0.2">
      <c r="A3" s="2"/>
      <c r="B3" s="2"/>
      <c r="C3" s="2"/>
      <c r="D3" s="281" t="s">
        <v>186</v>
      </c>
      <c r="E3" s="281"/>
      <c r="F3" s="281"/>
      <c r="G3" s="281"/>
      <c r="H3" s="281"/>
      <c r="I3" s="281"/>
      <c r="J3" s="281"/>
      <c r="K3" s="281"/>
      <c r="L3" s="281"/>
      <c r="M3" s="1"/>
      <c r="N3" s="1"/>
      <c r="O3" s="1"/>
      <c r="P3" s="1"/>
    </row>
    <row r="4" spans="1:20" ht="48.75" customHeight="1" x14ac:dyDescent="0.3">
      <c r="A4" s="4"/>
      <c r="B4" s="4"/>
      <c r="C4" s="13"/>
      <c r="D4" s="281"/>
      <c r="E4" s="281"/>
      <c r="F4" s="281"/>
      <c r="G4" s="281"/>
      <c r="H4" s="281"/>
      <c r="I4" s="281"/>
      <c r="J4" s="281"/>
      <c r="K4" s="281"/>
      <c r="L4" s="281"/>
      <c r="M4" s="2"/>
      <c r="N4" s="2"/>
      <c r="O4" s="2"/>
      <c r="P4" s="14"/>
      <c r="Q4" s="11"/>
      <c r="R4" s="11"/>
      <c r="S4" s="11"/>
      <c r="T4" s="11"/>
    </row>
    <row r="5" spans="1:20" ht="15.75" customHeight="1" thickBot="1" x14ac:dyDescent="0.35">
      <c r="A5" s="4"/>
      <c r="B5" s="4"/>
      <c r="C5" s="13"/>
      <c r="D5" s="48"/>
      <c r="E5" s="48"/>
      <c r="F5" s="48"/>
      <c r="G5" s="48"/>
      <c r="H5" s="48"/>
      <c r="I5" s="48"/>
      <c r="J5" s="48"/>
      <c r="K5" s="48"/>
      <c r="L5" s="48"/>
      <c r="M5" s="2"/>
      <c r="N5" s="2"/>
      <c r="O5" s="2"/>
      <c r="P5" s="115" t="s">
        <v>69</v>
      </c>
      <c r="Q5" s="11"/>
      <c r="R5" s="11"/>
      <c r="S5" s="11"/>
      <c r="T5" s="11"/>
    </row>
    <row r="6" spans="1:20" ht="30.75" customHeight="1" x14ac:dyDescent="0.2">
      <c r="A6" s="273" t="s">
        <v>200</v>
      </c>
      <c r="B6" s="276" t="s">
        <v>188</v>
      </c>
      <c r="C6" s="276" t="s">
        <v>189</v>
      </c>
      <c r="D6" s="286" t="s">
        <v>192</v>
      </c>
      <c r="E6" s="285" t="s">
        <v>12</v>
      </c>
      <c r="F6" s="285"/>
      <c r="G6" s="285"/>
      <c r="H6" s="288"/>
      <c r="I6" s="284" t="s">
        <v>13</v>
      </c>
      <c r="J6" s="285"/>
      <c r="K6" s="285"/>
      <c r="L6" s="285"/>
      <c r="M6" s="236" t="s">
        <v>14</v>
      </c>
      <c r="N6" s="236"/>
      <c r="O6" s="236"/>
      <c r="P6" s="240"/>
      <c r="Q6" s="11"/>
      <c r="R6" s="11"/>
      <c r="S6" s="11"/>
      <c r="T6" s="11"/>
    </row>
    <row r="7" spans="1:20" ht="28.5" customHeight="1" x14ac:dyDescent="0.2">
      <c r="A7" s="274"/>
      <c r="B7" s="277"/>
      <c r="C7" s="277"/>
      <c r="D7" s="287"/>
      <c r="E7" s="279" t="s">
        <v>16</v>
      </c>
      <c r="F7" s="271" t="s">
        <v>17</v>
      </c>
      <c r="G7" s="272"/>
      <c r="H7" s="279" t="s">
        <v>18</v>
      </c>
      <c r="I7" s="279" t="s">
        <v>16</v>
      </c>
      <c r="J7" s="271" t="s">
        <v>17</v>
      </c>
      <c r="K7" s="272"/>
      <c r="L7" s="279" t="s">
        <v>18</v>
      </c>
      <c r="M7" s="279" t="s">
        <v>16</v>
      </c>
      <c r="N7" s="271" t="s">
        <v>17</v>
      </c>
      <c r="O7" s="272"/>
      <c r="P7" s="282" t="s">
        <v>18</v>
      </c>
      <c r="Q7" s="11"/>
      <c r="R7" s="11"/>
      <c r="S7" s="11"/>
      <c r="T7" s="11"/>
    </row>
    <row r="8" spans="1:20" ht="60" customHeight="1" thickBot="1" x14ac:dyDescent="0.25">
      <c r="A8" s="275"/>
      <c r="B8" s="278"/>
      <c r="C8" s="278"/>
      <c r="D8" s="280"/>
      <c r="E8" s="280"/>
      <c r="F8" s="145" t="s">
        <v>191</v>
      </c>
      <c r="G8" s="146" t="s">
        <v>32</v>
      </c>
      <c r="H8" s="280"/>
      <c r="I8" s="280"/>
      <c r="J8" s="145" t="s">
        <v>191</v>
      </c>
      <c r="K8" s="146" t="s">
        <v>32</v>
      </c>
      <c r="L8" s="280"/>
      <c r="M8" s="280"/>
      <c r="N8" s="145" t="s">
        <v>191</v>
      </c>
      <c r="O8" s="146" t="s">
        <v>32</v>
      </c>
      <c r="P8" s="283"/>
      <c r="Q8" s="11"/>
      <c r="R8" s="11"/>
      <c r="S8" s="11"/>
      <c r="T8" s="11"/>
    </row>
    <row r="9" spans="1:20" s="172" customFormat="1" ht="19.899999999999999" customHeight="1" thickBot="1" x14ac:dyDescent="0.25">
      <c r="A9" s="173">
        <v>1</v>
      </c>
      <c r="B9" s="127">
        <v>2</v>
      </c>
      <c r="C9" s="127">
        <v>3</v>
      </c>
      <c r="D9" s="174">
        <v>4</v>
      </c>
      <c r="E9" s="174">
        <v>5</v>
      </c>
      <c r="F9" s="174">
        <v>6</v>
      </c>
      <c r="G9" s="174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  <c r="N9" s="174">
        <v>14</v>
      </c>
      <c r="O9" s="174">
        <v>15</v>
      </c>
      <c r="P9" s="175">
        <v>16</v>
      </c>
      <c r="Q9" s="171"/>
      <c r="R9" s="171"/>
      <c r="S9" s="171"/>
      <c r="T9" s="171"/>
    </row>
    <row r="10" spans="1:20" s="15" customFormat="1" ht="20.45" customHeight="1" x14ac:dyDescent="0.2">
      <c r="A10" s="116" t="s">
        <v>99</v>
      </c>
      <c r="B10" s="116"/>
      <c r="C10" s="116"/>
      <c r="D10" s="117" t="s">
        <v>37</v>
      </c>
      <c r="E10" s="131">
        <v>50000</v>
      </c>
      <c r="F10" s="132"/>
      <c r="G10" s="132"/>
      <c r="H10" s="131">
        <v>50000</v>
      </c>
      <c r="I10" s="132"/>
      <c r="J10" s="132"/>
      <c r="K10" s="132"/>
      <c r="L10" s="133"/>
      <c r="M10" s="131">
        <v>50000</v>
      </c>
      <c r="N10" s="133"/>
      <c r="O10" s="133"/>
      <c r="P10" s="131">
        <v>50000</v>
      </c>
    </row>
    <row r="11" spans="1:20" ht="14.25" x14ac:dyDescent="0.2">
      <c r="A11" s="46" t="s">
        <v>25</v>
      </c>
      <c r="B11" s="46"/>
      <c r="C11" s="46"/>
      <c r="D11" s="187" t="s">
        <v>37</v>
      </c>
      <c r="E11" s="51">
        <v>50000</v>
      </c>
      <c r="F11" s="49"/>
      <c r="G11" s="49"/>
      <c r="H11" s="51">
        <v>50000</v>
      </c>
      <c r="I11" s="49"/>
      <c r="J11" s="49"/>
      <c r="K11" s="49"/>
      <c r="L11" s="50"/>
      <c r="M11" s="51">
        <v>50000</v>
      </c>
      <c r="N11" s="50"/>
      <c r="O11" s="50"/>
      <c r="P11" s="51">
        <v>50000</v>
      </c>
    </row>
    <row r="12" spans="1:20" ht="38.25" x14ac:dyDescent="0.2">
      <c r="A12" s="46" t="s">
        <v>97</v>
      </c>
      <c r="B12" s="47" t="s">
        <v>98</v>
      </c>
      <c r="C12" s="47" t="s">
        <v>126</v>
      </c>
      <c r="D12" s="180" t="s">
        <v>227</v>
      </c>
      <c r="E12" s="51">
        <v>50000</v>
      </c>
      <c r="F12" s="51"/>
      <c r="G12" s="51"/>
      <c r="H12" s="51">
        <v>50000</v>
      </c>
      <c r="I12" s="51"/>
      <c r="J12" s="51"/>
      <c r="K12" s="51"/>
      <c r="L12" s="52"/>
      <c r="M12" s="51">
        <v>50000</v>
      </c>
      <c r="N12" s="52"/>
      <c r="O12" s="52"/>
      <c r="P12" s="51">
        <v>50000</v>
      </c>
    </row>
    <row r="13" spans="1:20" ht="27.75" customHeight="1" x14ac:dyDescent="0.2">
      <c r="A13" s="43"/>
      <c r="B13" s="43"/>
      <c r="C13" s="47"/>
      <c r="D13" s="42" t="s">
        <v>33</v>
      </c>
      <c r="E13" s="51">
        <v>50000</v>
      </c>
      <c r="F13" s="51"/>
      <c r="G13" s="51"/>
      <c r="H13" s="51">
        <v>50000</v>
      </c>
      <c r="I13" s="51"/>
      <c r="J13" s="51"/>
      <c r="K13" s="51"/>
      <c r="L13" s="52"/>
      <c r="M13" s="51">
        <v>50000</v>
      </c>
      <c r="N13" s="52"/>
      <c r="O13" s="52"/>
      <c r="P13" s="51">
        <v>50000</v>
      </c>
    </row>
    <row r="14" spans="1:20" ht="9" customHeight="1" x14ac:dyDescent="0.2"/>
  </sheetData>
  <mergeCells count="18">
    <mergeCell ref="M2:P2"/>
    <mergeCell ref="D3:L4"/>
    <mergeCell ref="L7:L8"/>
    <mergeCell ref="H7:H8"/>
    <mergeCell ref="I7:I8"/>
    <mergeCell ref="P7:P8"/>
    <mergeCell ref="I6:L6"/>
    <mergeCell ref="M6:P6"/>
    <mergeCell ref="D6:D8"/>
    <mergeCell ref="E6:H6"/>
    <mergeCell ref="N7:O7"/>
    <mergeCell ref="M7:M8"/>
    <mergeCell ref="F7:G7"/>
    <mergeCell ref="J7:K7"/>
    <mergeCell ref="A6:A8"/>
    <mergeCell ref="B6:B8"/>
    <mergeCell ref="C6:C8"/>
    <mergeCell ref="E7:E8"/>
  </mergeCells>
  <phoneticPr fontId="2" type="noConversion"/>
  <printOptions horizontalCentered="1"/>
  <pageMargins left="0.19685039370078741" right="0" top="0.59055118110236227" bottom="0.39370078740157483" header="0.31496062992125984" footer="0.31496062992125984"/>
  <pageSetup paperSize="9" scale="6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showGridLines="0" showZeros="0" view="pageBreakPreview" zoomScaleNormal="75" zoomScaleSheetLayoutView="100" workbookViewId="0">
      <selection activeCell="A2" sqref="A2:AD2"/>
    </sheetView>
  </sheetViews>
  <sheetFormatPr defaultColWidth="9.1640625" defaultRowHeight="12.75" x14ac:dyDescent="0.2"/>
  <cols>
    <col min="1" max="1" width="10.83203125" style="10" customWidth="1"/>
    <col min="2" max="2" width="19.83203125" style="10" customWidth="1"/>
    <col min="3" max="9" width="10.83203125" style="29" customWidth="1"/>
    <col min="10" max="11" width="10.83203125" style="10" hidden="1" customWidth="1"/>
    <col min="12" max="16" width="10.83203125" style="10" customWidth="1"/>
    <col min="17" max="17" width="11.83203125" style="10" customWidth="1"/>
    <col min="18" max="18" width="10.83203125" style="10" customWidth="1"/>
    <col min="19" max="19" width="11.83203125" style="10" customWidth="1"/>
    <col min="20" max="20" width="10.83203125" style="10" customWidth="1"/>
    <col min="21" max="24" width="11.83203125" style="10" customWidth="1"/>
    <col min="25" max="27" width="11.83203125" style="10" hidden="1" customWidth="1"/>
    <col min="28" max="29" width="10.83203125" style="10" hidden="1" customWidth="1"/>
    <col min="30" max="30" width="10.83203125" style="10" customWidth="1"/>
    <col min="31" max="31" width="26.1640625" style="10" customWidth="1"/>
    <col min="32" max="32" width="37.33203125" style="10" customWidth="1"/>
    <col min="33" max="33" width="17.1640625" style="10" customWidth="1"/>
    <col min="34" max="34" width="20.1640625" style="10" customWidth="1"/>
    <col min="35" max="16384" width="9.1640625" style="10"/>
  </cols>
  <sheetData>
    <row r="1" spans="1:34" ht="72.599999999999994" customHeight="1" x14ac:dyDescent="0.25">
      <c r="A1" s="111"/>
      <c r="B1" s="111"/>
      <c r="R1" s="239" t="s">
        <v>283</v>
      </c>
      <c r="S1" s="239"/>
      <c r="T1" s="239"/>
      <c r="U1" s="239"/>
      <c r="V1" s="188"/>
      <c r="W1" s="188"/>
      <c r="X1" s="188"/>
      <c r="Y1" s="188"/>
      <c r="Z1" s="188"/>
      <c r="AA1" s="188"/>
    </row>
    <row r="2" spans="1:34" ht="22.9" customHeight="1" x14ac:dyDescent="0.2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</row>
    <row r="3" spans="1:34" ht="22.9" customHeight="1" thickBot="1" x14ac:dyDescent="0.25">
      <c r="A3" s="112"/>
    </row>
    <row r="4" spans="1:34" s="147" customFormat="1" ht="22.9" customHeight="1" x14ac:dyDescent="0.2">
      <c r="A4" s="297" t="s">
        <v>26</v>
      </c>
      <c r="B4" s="300" t="s">
        <v>204</v>
      </c>
      <c r="C4" s="289" t="s">
        <v>205</v>
      </c>
      <c r="D4" s="289"/>
      <c r="E4" s="289"/>
      <c r="F4" s="289"/>
      <c r="G4" s="289"/>
      <c r="H4" s="289"/>
      <c r="I4" s="289"/>
      <c r="J4" s="289"/>
      <c r="K4" s="289"/>
      <c r="L4" s="289"/>
      <c r="M4" s="289" t="s">
        <v>210</v>
      </c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90"/>
    </row>
    <row r="5" spans="1:34" s="147" customFormat="1" ht="22.9" customHeight="1" x14ac:dyDescent="0.2">
      <c r="A5" s="298"/>
      <c r="B5" s="301"/>
      <c r="C5" s="307" t="s">
        <v>226</v>
      </c>
      <c r="D5" s="294" t="s">
        <v>206</v>
      </c>
      <c r="E5" s="294"/>
      <c r="F5" s="294"/>
      <c r="G5" s="294"/>
      <c r="H5" s="294"/>
      <c r="I5" s="294"/>
      <c r="J5" s="294"/>
      <c r="K5" s="294"/>
      <c r="L5" s="305" t="s">
        <v>191</v>
      </c>
      <c r="M5" s="307" t="s">
        <v>226</v>
      </c>
      <c r="N5" s="294" t="s">
        <v>206</v>
      </c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303" t="s">
        <v>191</v>
      </c>
    </row>
    <row r="6" spans="1:34" s="148" customFormat="1" ht="22.9" customHeight="1" x14ac:dyDescent="0.2">
      <c r="A6" s="298"/>
      <c r="B6" s="301"/>
      <c r="C6" s="294"/>
      <c r="D6" s="291" t="s">
        <v>207</v>
      </c>
      <c r="E6" s="292"/>
      <c r="F6" s="292"/>
      <c r="G6" s="292"/>
      <c r="H6" s="292"/>
      <c r="I6" s="293"/>
      <c r="J6" s="295" t="s">
        <v>208</v>
      </c>
      <c r="K6" s="295"/>
      <c r="L6" s="305"/>
      <c r="M6" s="294"/>
      <c r="N6" s="294" t="s">
        <v>207</v>
      </c>
      <c r="O6" s="294"/>
      <c r="P6" s="294"/>
      <c r="Q6" s="294"/>
      <c r="R6" s="294"/>
      <c r="S6" s="294"/>
      <c r="T6" s="294"/>
      <c r="U6" s="294"/>
      <c r="V6" s="189"/>
      <c r="W6" s="189"/>
      <c r="X6" s="189"/>
      <c r="Y6" s="189"/>
      <c r="Z6" s="189"/>
      <c r="AA6" s="189"/>
      <c r="AB6" s="295" t="s">
        <v>208</v>
      </c>
      <c r="AC6" s="295"/>
      <c r="AD6" s="303"/>
    </row>
    <row r="7" spans="1:34" s="149" customFormat="1" ht="22.9" customHeight="1" x14ac:dyDescent="0.2">
      <c r="A7" s="298"/>
      <c r="B7" s="301"/>
      <c r="C7" s="294" t="s">
        <v>209</v>
      </c>
      <c r="D7" s="294"/>
      <c r="E7" s="294"/>
      <c r="F7" s="294"/>
      <c r="G7" s="294"/>
      <c r="H7" s="294"/>
      <c r="I7" s="294"/>
      <c r="J7" s="294"/>
      <c r="K7" s="294"/>
      <c r="L7" s="305"/>
      <c r="M7" s="294" t="s">
        <v>209</v>
      </c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303"/>
      <c r="AE7" s="148"/>
      <c r="AF7" s="148"/>
      <c r="AG7" s="148"/>
      <c r="AH7" s="148"/>
    </row>
    <row r="8" spans="1:34" s="149" customFormat="1" ht="249.6" customHeight="1" thickBot="1" x14ac:dyDescent="0.25">
      <c r="A8" s="299"/>
      <c r="B8" s="302"/>
      <c r="C8" s="161" t="s">
        <v>212</v>
      </c>
      <c r="D8" s="162" t="s">
        <v>211</v>
      </c>
      <c r="E8" s="163" t="s">
        <v>213</v>
      </c>
      <c r="F8" s="162" t="s">
        <v>214</v>
      </c>
      <c r="G8" s="162" t="s">
        <v>276</v>
      </c>
      <c r="H8" s="164" t="s">
        <v>216</v>
      </c>
      <c r="I8" s="198" t="s">
        <v>232</v>
      </c>
      <c r="J8" s="165"/>
      <c r="K8" s="165"/>
      <c r="L8" s="306"/>
      <c r="M8" s="166" t="s">
        <v>217</v>
      </c>
      <c r="N8" s="166" t="s">
        <v>218</v>
      </c>
      <c r="O8" s="161" t="s">
        <v>219</v>
      </c>
      <c r="P8" s="161" t="s">
        <v>220</v>
      </c>
      <c r="Q8" s="161" t="s">
        <v>221</v>
      </c>
      <c r="R8" s="161" t="s">
        <v>222</v>
      </c>
      <c r="S8" s="161" t="s">
        <v>223</v>
      </c>
      <c r="T8" s="167" t="s">
        <v>224</v>
      </c>
      <c r="U8" s="161" t="s">
        <v>225</v>
      </c>
      <c r="V8" s="199" t="s">
        <v>245</v>
      </c>
      <c r="W8" s="200" t="s">
        <v>246</v>
      </c>
      <c r="X8" s="201" t="s">
        <v>247</v>
      </c>
      <c r="Y8" s="202" t="s">
        <v>248</v>
      </c>
      <c r="Z8" s="201" t="s">
        <v>249</v>
      </c>
      <c r="AA8" s="201" t="s">
        <v>250</v>
      </c>
      <c r="AB8" s="165"/>
      <c r="AC8" s="165"/>
      <c r="AD8" s="304"/>
      <c r="AE8" s="148"/>
      <c r="AF8" s="148"/>
      <c r="AG8" s="148"/>
      <c r="AH8" s="148"/>
    </row>
    <row r="9" spans="1:34" s="151" customFormat="1" ht="22.9" customHeight="1" thickBot="1" x14ac:dyDescent="0.25">
      <c r="A9" s="152">
        <v>1</v>
      </c>
      <c r="B9" s="153">
        <v>2</v>
      </c>
      <c r="C9" s="154">
        <v>3</v>
      </c>
      <c r="D9" s="155">
        <v>4</v>
      </c>
      <c r="E9" s="156">
        <v>5</v>
      </c>
      <c r="F9" s="155">
        <v>6</v>
      </c>
      <c r="G9" s="155">
        <v>7</v>
      </c>
      <c r="H9" s="157">
        <v>8</v>
      </c>
      <c r="I9" s="152">
        <v>9</v>
      </c>
      <c r="J9" s="158"/>
      <c r="K9" s="158"/>
      <c r="L9" s="158">
        <v>10</v>
      </c>
      <c r="M9" s="154">
        <v>11</v>
      </c>
      <c r="N9" s="154">
        <v>12</v>
      </c>
      <c r="O9" s="154">
        <v>13</v>
      </c>
      <c r="P9" s="154">
        <v>14</v>
      </c>
      <c r="Q9" s="154">
        <v>15</v>
      </c>
      <c r="R9" s="154">
        <v>16</v>
      </c>
      <c r="S9" s="154">
        <v>17</v>
      </c>
      <c r="T9" s="159">
        <v>18</v>
      </c>
      <c r="U9" s="154">
        <v>19</v>
      </c>
      <c r="V9" s="154">
        <v>20</v>
      </c>
      <c r="W9" s="154">
        <v>21</v>
      </c>
      <c r="X9" s="154">
        <v>22</v>
      </c>
      <c r="Y9" s="154"/>
      <c r="Z9" s="154"/>
      <c r="AA9" s="154"/>
      <c r="AB9" s="158"/>
      <c r="AC9" s="158"/>
      <c r="AD9" s="160">
        <v>23</v>
      </c>
      <c r="AE9" s="150"/>
      <c r="AF9" s="150"/>
      <c r="AG9" s="150"/>
      <c r="AH9" s="150"/>
    </row>
    <row r="10" spans="1:34" s="151" customFormat="1" ht="35.450000000000003" customHeight="1" x14ac:dyDescent="0.2">
      <c r="A10" s="205"/>
      <c r="B10" s="205" t="s">
        <v>215</v>
      </c>
      <c r="C10" s="206">
        <v>7914900</v>
      </c>
      <c r="D10" s="206">
        <v>35183</v>
      </c>
      <c r="E10" s="206">
        <v>500000</v>
      </c>
      <c r="F10" s="206">
        <v>19820</v>
      </c>
      <c r="G10" s="206">
        <v>333392</v>
      </c>
      <c r="H10" s="206"/>
      <c r="I10" s="206">
        <v>308428</v>
      </c>
      <c r="J10" s="205"/>
      <c r="K10" s="205"/>
      <c r="L10" s="205">
        <v>9111723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>
        <v>180300</v>
      </c>
      <c r="W10" s="205">
        <v>25000</v>
      </c>
      <c r="X10" s="205"/>
      <c r="Y10" s="205"/>
      <c r="Z10" s="205"/>
      <c r="AA10" s="205"/>
      <c r="AB10" s="205"/>
      <c r="AC10" s="205"/>
      <c r="AD10" s="203">
        <f>M10+N10+O10+P10+Q10+R10+S10+T10+U10+V10+W10+X10+Y10+Z10+AA10</f>
        <v>205300</v>
      </c>
      <c r="AE10" s="150"/>
      <c r="AF10" s="150"/>
      <c r="AG10" s="150"/>
      <c r="AH10" s="150"/>
    </row>
    <row r="11" spans="1:34" s="151" customFormat="1" ht="62.25" customHeight="1" x14ac:dyDescent="0.2">
      <c r="A11" s="203"/>
      <c r="B11" s="207" t="s">
        <v>243</v>
      </c>
      <c r="C11" s="204"/>
      <c r="D11" s="204"/>
      <c r="E11" s="204"/>
      <c r="F11" s="204"/>
      <c r="G11" s="204"/>
      <c r="H11" s="204">
        <v>190000</v>
      </c>
      <c r="I11" s="204"/>
      <c r="J11" s="203"/>
      <c r="K11" s="203"/>
      <c r="L11" s="205">
        <f>C11+D11+E11+F11+H11+I11</f>
        <v>190000</v>
      </c>
      <c r="M11" s="203">
        <v>425000</v>
      </c>
      <c r="N11" s="203">
        <v>8629900</v>
      </c>
      <c r="O11" s="203">
        <v>30000</v>
      </c>
      <c r="P11" s="203">
        <v>70000</v>
      </c>
      <c r="Q11" s="203">
        <v>10000</v>
      </c>
      <c r="R11" s="203">
        <v>5000</v>
      </c>
      <c r="S11" s="203">
        <v>30000</v>
      </c>
      <c r="T11" s="203">
        <v>84000</v>
      </c>
      <c r="U11" s="203">
        <v>300000</v>
      </c>
      <c r="V11" s="203"/>
      <c r="W11" s="203"/>
      <c r="X11" s="203">
        <v>55000</v>
      </c>
      <c r="Y11" s="203"/>
      <c r="Z11" s="203"/>
      <c r="AA11" s="203"/>
      <c r="AB11" s="203"/>
      <c r="AC11" s="203"/>
      <c r="AD11" s="203">
        <f>M11+N11+O11+P11+Q11+R11+S11+T11+U11+V11+W11+X11+Y11+Z11+AA11</f>
        <v>9638900</v>
      </c>
      <c r="AE11" s="150"/>
      <c r="AF11" s="150"/>
      <c r="AG11" s="150"/>
      <c r="AH11" s="150"/>
    </row>
    <row r="12" spans="1:34" s="150" customFormat="1" ht="25.9" hidden="1" customHeight="1" x14ac:dyDescent="0.2">
      <c r="A12" s="203"/>
      <c r="B12" s="203" t="s">
        <v>244</v>
      </c>
      <c r="C12" s="204"/>
      <c r="D12" s="204"/>
      <c r="E12" s="204"/>
      <c r="F12" s="204"/>
      <c r="G12" s="204"/>
      <c r="H12" s="204"/>
      <c r="I12" s="204"/>
      <c r="J12" s="203"/>
      <c r="K12" s="203"/>
      <c r="L12" s="205">
        <f>C12+D12+E12+F12+H12+I12</f>
        <v>0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>
        <f>M12+N12+O12+P12+Q12+R12+S12+T12+U12+V12+W12+X12+Y12+Z12+AA12</f>
        <v>0</v>
      </c>
    </row>
  </sheetData>
  <mergeCells count="18">
    <mergeCell ref="C5:C6"/>
    <mergeCell ref="C4:L4"/>
    <mergeCell ref="M4:AD4"/>
    <mergeCell ref="D6:I6"/>
    <mergeCell ref="R1:U1"/>
    <mergeCell ref="D5:K5"/>
    <mergeCell ref="J6:K6"/>
    <mergeCell ref="N6:U6"/>
    <mergeCell ref="A2:AD2"/>
    <mergeCell ref="A4:A8"/>
    <mergeCell ref="B4:B8"/>
    <mergeCell ref="AD5:AD8"/>
    <mergeCell ref="AB6:AC6"/>
    <mergeCell ref="M7:AC7"/>
    <mergeCell ref="C7:K7"/>
    <mergeCell ref="L5:L8"/>
    <mergeCell ref="M5:M6"/>
    <mergeCell ref="N5:AC5"/>
  </mergeCells>
  <phoneticPr fontId="38" type="noConversion"/>
  <printOptions horizontalCentered="1"/>
  <pageMargins left="0.19685039370078741" right="0" top="0.59055118110236227" bottom="0.39370078740157483" header="0.31496062992125984" footer="0.31496062992125984"/>
  <pageSetup paperSize="9" scale="54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B1" zoomScale="75" zoomScaleNormal="100" zoomScaleSheetLayoutView="90" workbookViewId="0">
      <selection activeCell="A3" sqref="A3:I3"/>
    </sheetView>
  </sheetViews>
  <sheetFormatPr defaultColWidth="9.1640625" defaultRowHeight="12.75" x14ac:dyDescent="0.2"/>
  <cols>
    <col min="1" max="1" width="15.1640625" style="45" customWidth="1"/>
    <col min="2" max="2" width="14" style="45" customWidth="1"/>
    <col min="3" max="3" width="16" style="45" customWidth="1"/>
    <col min="4" max="4" width="48.5" style="2" customWidth="1"/>
    <col min="5" max="5" width="45" style="2" customWidth="1"/>
    <col min="6" max="9" width="21.1640625" style="2" customWidth="1"/>
    <col min="10" max="16384" width="9.1640625" style="25"/>
  </cols>
  <sheetData>
    <row r="1" spans="1:10" s="26" customFormat="1" ht="22.5" customHeight="1" x14ac:dyDescent="0.25">
      <c r="A1" s="308"/>
      <c r="B1" s="308"/>
      <c r="C1" s="308"/>
      <c r="D1" s="308"/>
      <c r="E1" s="308"/>
      <c r="F1" s="308"/>
      <c r="G1" s="308"/>
      <c r="H1" s="308"/>
      <c r="I1" s="308"/>
    </row>
    <row r="2" spans="1:10" ht="69.75" customHeight="1" x14ac:dyDescent="0.2">
      <c r="F2" s="110"/>
      <c r="G2" s="239" t="s">
        <v>282</v>
      </c>
      <c r="H2" s="239"/>
      <c r="I2" s="239"/>
      <c r="J2" s="110"/>
    </row>
    <row r="3" spans="1:10" ht="45.6" customHeight="1" x14ac:dyDescent="0.2">
      <c r="A3" s="309" t="s">
        <v>187</v>
      </c>
      <c r="B3" s="258"/>
      <c r="C3" s="258"/>
      <c r="D3" s="258"/>
      <c r="E3" s="258"/>
      <c r="F3" s="258"/>
      <c r="G3" s="258"/>
      <c r="H3" s="258"/>
      <c r="I3" s="258"/>
    </row>
    <row r="4" spans="1:10" ht="19.5" thickBot="1" x14ac:dyDescent="0.35">
      <c r="A4" s="113"/>
      <c r="B4" s="114"/>
      <c r="C4" s="114"/>
      <c r="D4" s="71"/>
      <c r="E4" s="71"/>
      <c r="F4" s="71"/>
      <c r="G4" s="54"/>
      <c r="H4" s="71"/>
      <c r="I4" s="115" t="s">
        <v>31</v>
      </c>
    </row>
    <row r="5" spans="1:10" ht="107.25" customHeight="1" thickBot="1" x14ac:dyDescent="0.25">
      <c r="A5" s="176" t="s">
        <v>200</v>
      </c>
      <c r="B5" s="120" t="s">
        <v>188</v>
      </c>
      <c r="C5" s="120" t="s">
        <v>189</v>
      </c>
      <c r="D5" s="121" t="s">
        <v>192</v>
      </c>
      <c r="E5" s="122" t="s">
        <v>194</v>
      </c>
      <c r="F5" s="122" t="s">
        <v>195</v>
      </c>
      <c r="G5" s="122" t="s">
        <v>196</v>
      </c>
      <c r="H5" s="122" t="s">
        <v>198</v>
      </c>
      <c r="I5" s="177" t="s">
        <v>197</v>
      </c>
    </row>
    <row r="6" spans="1:10" ht="19.899999999999999" customHeight="1" thickBot="1" x14ac:dyDescent="0.25">
      <c r="A6" s="178">
        <v>1</v>
      </c>
      <c r="B6" s="127">
        <v>2</v>
      </c>
      <c r="C6" s="127">
        <v>3</v>
      </c>
      <c r="D6" s="128">
        <v>4</v>
      </c>
      <c r="E6" s="129">
        <v>5</v>
      </c>
      <c r="F6" s="129">
        <v>6</v>
      </c>
      <c r="G6" s="129">
        <v>7</v>
      </c>
      <c r="H6" s="129">
        <v>8</v>
      </c>
      <c r="I6" s="130">
        <v>9</v>
      </c>
    </row>
    <row r="7" spans="1:10" s="72" customFormat="1" ht="22.5" customHeight="1" x14ac:dyDescent="0.2">
      <c r="A7" s="125" t="s">
        <v>99</v>
      </c>
      <c r="B7" s="125"/>
      <c r="C7" s="125"/>
      <c r="D7" s="181" t="s">
        <v>37</v>
      </c>
      <c r="E7" s="126"/>
      <c r="F7" s="119"/>
      <c r="G7" s="119">
        <f>G18</f>
        <v>1128019</v>
      </c>
      <c r="H7" s="119">
        <f>H18</f>
        <v>1128019</v>
      </c>
      <c r="I7" s="119"/>
    </row>
    <row r="8" spans="1:10" s="72" customFormat="1" ht="22.5" customHeight="1" x14ac:dyDescent="0.25">
      <c r="A8" s="179" t="s">
        <v>25</v>
      </c>
      <c r="B8" s="62"/>
      <c r="C8" s="63"/>
      <c r="D8" s="63" t="s">
        <v>37</v>
      </c>
      <c r="E8" s="126"/>
      <c r="F8" s="119"/>
      <c r="G8" s="119">
        <f>G7</f>
        <v>1128019</v>
      </c>
      <c r="H8" s="119">
        <f>H7</f>
        <v>1128019</v>
      </c>
      <c r="I8" s="119"/>
    </row>
    <row r="9" spans="1:10" s="72" customFormat="1" ht="46.15" customHeight="1" x14ac:dyDescent="0.2">
      <c r="A9" s="58" t="s">
        <v>257</v>
      </c>
      <c r="B9" s="59">
        <v>7330</v>
      </c>
      <c r="C9" s="58" t="s">
        <v>121</v>
      </c>
      <c r="D9" s="214" t="s">
        <v>258</v>
      </c>
      <c r="E9" s="213" t="s">
        <v>259</v>
      </c>
      <c r="F9" s="182">
        <v>2019</v>
      </c>
      <c r="G9" s="108">
        <v>15000</v>
      </c>
      <c r="H9" s="108">
        <v>15000</v>
      </c>
      <c r="I9" s="215">
        <v>1</v>
      </c>
    </row>
    <row r="10" spans="1:10" ht="38.25" x14ac:dyDescent="0.2">
      <c r="A10" s="104" t="s">
        <v>169</v>
      </c>
      <c r="B10" s="105">
        <v>7361</v>
      </c>
      <c r="C10" s="104" t="s">
        <v>170</v>
      </c>
      <c r="D10" s="73" t="s">
        <v>171</v>
      </c>
      <c r="E10" s="106"/>
      <c r="F10" s="108"/>
      <c r="G10" s="108">
        <f>G11+G12+G13+G14</f>
        <v>632100</v>
      </c>
      <c r="H10" s="108">
        <f>H11+H12+H13+H14</f>
        <v>632100</v>
      </c>
      <c r="I10" s="108"/>
    </row>
    <row r="11" spans="1:10" ht="51" x14ac:dyDescent="0.2">
      <c r="A11" s="104"/>
      <c r="B11" s="105"/>
      <c r="C11" s="104"/>
      <c r="D11" s="73"/>
      <c r="E11" s="107" t="s">
        <v>172</v>
      </c>
      <c r="F11" s="108" t="s">
        <v>228</v>
      </c>
      <c r="G11" s="108">
        <v>200000</v>
      </c>
      <c r="H11" s="108">
        <v>200000</v>
      </c>
      <c r="I11" s="183">
        <v>0.5</v>
      </c>
    </row>
    <row r="12" spans="1:10" ht="51" x14ac:dyDescent="0.2">
      <c r="A12" s="104"/>
      <c r="B12" s="105"/>
      <c r="C12" s="104"/>
      <c r="D12" s="73"/>
      <c r="E12" s="107" t="s">
        <v>173</v>
      </c>
      <c r="F12" s="108" t="s">
        <v>228</v>
      </c>
      <c r="G12" s="108">
        <v>200000</v>
      </c>
      <c r="H12" s="108">
        <v>200000</v>
      </c>
      <c r="I12" s="183">
        <v>0.5</v>
      </c>
    </row>
    <row r="13" spans="1:10" ht="51" x14ac:dyDescent="0.2">
      <c r="A13" s="104"/>
      <c r="B13" s="105"/>
      <c r="C13" s="104"/>
      <c r="D13" s="73"/>
      <c r="E13" s="107" t="s">
        <v>174</v>
      </c>
      <c r="F13" s="108" t="s">
        <v>228</v>
      </c>
      <c r="G13" s="108">
        <v>200000</v>
      </c>
      <c r="H13" s="108">
        <v>200000</v>
      </c>
      <c r="I13" s="183">
        <v>0.5</v>
      </c>
    </row>
    <row r="14" spans="1:10" ht="63.75" x14ac:dyDescent="0.2">
      <c r="A14" s="104"/>
      <c r="B14" s="105"/>
      <c r="C14" s="104"/>
      <c r="D14" s="73"/>
      <c r="E14" s="107" t="s">
        <v>175</v>
      </c>
      <c r="F14" s="182">
        <v>2019</v>
      </c>
      <c r="G14" s="108">
        <v>32100</v>
      </c>
      <c r="H14" s="108">
        <v>32100</v>
      </c>
      <c r="I14" s="183">
        <v>1</v>
      </c>
    </row>
    <row r="15" spans="1:10" ht="38.25" x14ac:dyDescent="0.2">
      <c r="A15" s="227" t="s">
        <v>278</v>
      </c>
      <c r="B15" s="228">
        <v>7362</v>
      </c>
      <c r="C15" s="227" t="s">
        <v>170</v>
      </c>
      <c r="D15" s="229" t="s">
        <v>277</v>
      </c>
      <c r="E15" s="107"/>
      <c r="F15" s="182"/>
      <c r="G15" s="108">
        <f>G16+G17</f>
        <v>480919</v>
      </c>
      <c r="H15" s="108">
        <f>H16+H17</f>
        <v>480919</v>
      </c>
      <c r="I15" s="226"/>
    </row>
    <row r="16" spans="1:10" ht="51" x14ac:dyDescent="0.2">
      <c r="A16" s="104"/>
      <c r="B16" s="105"/>
      <c r="C16" s="104"/>
      <c r="D16" s="73"/>
      <c r="E16" s="78" t="s">
        <v>279</v>
      </c>
      <c r="F16" s="182">
        <v>2019</v>
      </c>
      <c r="G16" s="108">
        <v>224352</v>
      </c>
      <c r="H16" s="108">
        <v>224352</v>
      </c>
      <c r="I16" s="226">
        <v>1</v>
      </c>
    </row>
    <row r="17" spans="1:9" ht="51" x14ac:dyDescent="0.2">
      <c r="A17" s="104"/>
      <c r="B17" s="105"/>
      <c r="C17" s="104"/>
      <c r="D17" s="73"/>
      <c r="E17" s="78" t="s">
        <v>280</v>
      </c>
      <c r="F17" s="182">
        <v>2019</v>
      </c>
      <c r="G17" s="108">
        <v>256567</v>
      </c>
      <c r="H17" s="108">
        <v>256567</v>
      </c>
      <c r="I17" s="226">
        <v>1</v>
      </c>
    </row>
    <row r="18" spans="1:9" ht="24.75" customHeight="1" x14ac:dyDescent="0.2">
      <c r="A18" s="43"/>
      <c r="B18" s="43"/>
      <c r="C18" s="47"/>
      <c r="D18" s="42" t="s">
        <v>33</v>
      </c>
      <c r="E18" s="44"/>
      <c r="F18" s="109"/>
      <c r="G18" s="109">
        <f>G10+G9+G15</f>
        <v>1128019</v>
      </c>
      <c r="H18" s="109">
        <f>H10+H9+H15</f>
        <v>1128019</v>
      </c>
      <c r="I18" s="109"/>
    </row>
  </sheetData>
  <mergeCells count="3">
    <mergeCell ref="A1:I1"/>
    <mergeCell ref="A3:I3"/>
    <mergeCell ref="G2:I2"/>
  </mergeCells>
  <phoneticPr fontId="26" type="noConversion"/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75" zoomScaleNormal="100" zoomScaleSheetLayoutView="75" workbookViewId="0">
      <selection activeCell="G1" sqref="G1:J1"/>
    </sheetView>
  </sheetViews>
  <sheetFormatPr defaultColWidth="9.1640625" defaultRowHeight="12.75" x14ac:dyDescent="0.2"/>
  <cols>
    <col min="1" max="1" width="16.5" style="45" customWidth="1"/>
    <col min="2" max="2" width="13.6640625" style="45" customWidth="1"/>
    <col min="3" max="3" width="13.83203125" style="45" customWidth="1"/>
    <col min="4" max="4" width="53.83203125" style="7" customWidth="1"/>
    <col min="5" max="5" width="45" style="7" customWidth="1"/>
    <col min="6" max="6" width="16.83203125" style="7" customWidth="1"/>
    <col min="7" max="7" width="15" style="7" customWidth="1"/>
    <col min="8" max="8" width="13.83203125" style="7" customWidth="1"/>
    <col min="9" max="9" width="14.83203125" style="7" customWidth="1"/>
    <col min="10" max="10" width="15.83203125" style="7" customWidth="1"/>
    <col min="11" max="11" width="4.33203125" style="6" customWidth="1"/>
    <col min="12" max="16384" width="9.1640625" style="6"/>
  </cols>
  <sheetData>
    <row r="1" spans="1:12" ht="99" customHeight="1" x14ac:dyDescent="0.2">
      <c r="G1" s="239" t="s">
        <v>281</v>
      </c>
      <c r="H1" s="239"/>
      <c r="I1" s="239"/>
      <c r="J1" s="239"/>
      <c r="K1" s="110"/>
      <c r="L1" s="110"/>
    </row>
    <row r="2" spans="1:12" ht="34.15" customHeight="1" thickBot="1" x14ac:dyDescent="0.25">
      <c r="A2" s="309" t="s">
        <v>256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2" ht="46.9" customHeight="1" x14ac:dyDescent="0.2">
      <c r="A3" s="320" t="s">
        <v>199</v>
      </c>
      <c r="B3" s="310" t="s">
        <v>188</v>
      </c>
      <c r="C3" s="310" t="s">
        <v>189</v>
      </c>
      <c r="D3" s="312" t="s">
        <v>192</v>
      </c>
      <c r="E3" s="314" t="s">
        <v>201</v>
      </c>
      <c r="F3" s="314" t="s">
        <v>203</v>
      </c>
      <c r="G3" s="314" t="s">
        <v>190</v>
      </c>
      <c r="H3" s="316" t="s">
        <v>16</v>
      </c>
      <c r="I3" s="318" t="s">
        <v>17</v>
      </c>
      <c r="J3" s="319"/>
    </row>
    <row r="4" spans="1:12" ht="65.45" customHeight="1" thickBot="1" x14ac:dyDescent="0.25">
      <c r="A4" s="321"/>
      <c r="B4" s="311"/>
      <c r="C4" s="311"/>
      <c r="D4" s="313"/>
      <c r="E4" s="315"/>
      <c r="F4" s="315"/>
      <c r="G4" s="315"/>
      <c r="H4" s="317"/>
      <c r="I4" s="123" t="s">
        <v>191</v>
      </c>
      <c r="J4" s="124" t="s">
        <v>202</v>
      </c>
    </row>
    <row r="5" spans="1:12" ht="19.899999999999999" customHeight="1" thickBot="1" x14ac:dyDescent="0.25">
      <c r="A5" s="173">
        <v>1</v>
      </c>
      <c r="B5" s="127">
        <v>2</v>
      </c>
      <c r="C5" s="127">
        <v>3</v>
      </c>
      <c r="D5" s="128">
        <v>4</v>
      </c>
      <c r="E5" s="129">
        <v>5</v>
      </c>
      <c r="F5" s="129">
        <v>6</v>
      </c>
      <c r="G5" s="129">
        <v>7</v>
      </c>
      <c r="H5" s="169">
        <v>8</v>
      </c>
      <c r="I5" s="129">
        <v>9</v>
      </c>
      <c r="J5" s="130">
        <v>10</v>
      </c>
    </row>
    <row r="6" spans="1:12" s="75" customFormat="1" ht="18" customHeight="1" x14ac:dyDescent="0.2">
      <c r="A6" s="116" t="s">
        <v>99</v>
      </c>
      <c r="B6" s="116"/>
      <c r="C6" s="116"/>
      <c r="D6" s="181" t="s">
        <v>37</v>
      </c>
      <c r="E6" s="118"/>
      <c r="F6" s="118"/>
      <c r="G6" s="190">
        <f>H6+I6</f>
        <v>4384200</v>
      </c>
      <c r="H6" s="119">
        <f>H23</f>
        <v>3313000</v>
      </c>
      <c r="I6" s="119">
        <f>I23</f>
        <v>1071200</v>
      </c>
      <c r="J6" s="191"/>
    </row>
    <row r="7" spans="1:12" s="75" customFormat="1" ht="18" customHeight="1" x14ac:dyDescent="0.25">
      <c r="A7" s="179" t="s">
        <v>25</v>
      </c>
      <c r="B7" s="62"/>
      <c r="C7" s="63"/>
      <c r="D7" s="63" t="s">
        <v>37</v>
      </c>
      <c r="E7" s="118"/>
      <c r="F7" s="118"/>
      <c r="G7" s="190">
        <f t="shared" ref="G7:G23" si="0">H7+I7</f>
        <v>4384200</v>
      </c>
      <c r="H7" s="119">
        <f>H6</f>
        <v>3313000</v>
      </c>
      <c r="I7" s="119">
        <f>I6</f>
        <v>1071200</v>
      </c>
      <c r="J7" s="191"/>
    </row>
    <row r="8" spans="1:12" s="76" customFormat="1" ht="43.15" customHeight="1" x14ac:dyDescent="0.2">
      <c r="A8" s="58" t="s">
        <v>153</v>
      </c>
      <c r="B8" s="59">
        <v>3033</v>
      </c>
      <c r="C8" s="58" t="s">
        <v>157</v>
      </c>
      <c r="D8" s="208" t="s">
        <v>158</v>
      </c>
      <c r="E8" s="73" t="s">
        <v>251</v>
      </c>
      <c r="F8" s="73"/>
      <c r="G8" s="190">
        <f t="shared" si="0"/>
        <v>300000</v>
      </c>
      <c r="H8" s="81">
        <v>300000</v>
      </c>
      <c r="I8" s="80"/>
      <c r="J8" s="81"/>
    </row>
    <row r="9" spans="1:12" s="76" customFormat="1" ht="56.45" customHeight="1" x14ac:dyDescent="0.2">
      <c r="A9" s="58" t="s">
        <v>155</v>
      </c>
      <c r="B9" s="59">
        <v>3140</v>
      </c>
      <c r="C9" s="58" t="s">
        <v>128</v>
      </c>
      <c r="D9" s="83" t="s">
        <v>160</v>
      </c>
      <c r="E9" s="73" t="s">
        <v>261</v>
      </c>
      <c r="F9" s="73"/>
      <c r="G9" s="190">
        <f t="shared" si="0"/>
        <v>275000</v>
      </c>
      <c r="H9" s="81">
        <v>275000</v>
      </c>
      <c r="I9" s="80"/>
      <c r="J9" s="81"/>
    </row>
    <row r="10" spans="1:12" s="76" customFormat="1" ht="43.15" customHeight="1" x14ac:dyDescent="0.2">
      <c r="A10" s="58" t="s">
        <v>156</v>
      </c>
      <c r="B10" s="59">
        <v>3242</v>
      </c>
      <c r="C10" s="43">
        <v>1090</v>
      </c>
      <c r="D10" s="209" t="s">
        <v>161</v>
      </c>
      <c r="E10" s="73" t="s">
        <v>251</v>
      </c>
      <c r="F10" s="73"/>
      <c r="G10" s="190">
        <f t="shared" si="0"/>
        <v>100000</v>
      </c>
      <c r="H10" s="81">
        <v>100000</v>
      </c>
      <c r="I10" s="80"/>
      <c r="J10" s="81"/>
    </row>
    <row r="11" spans="1:12" s="76" customFormat="1" ht="26.45" customHeight="1" x14ac:dyDescent="0.2">
      <c r="A11" s="58" t="s">
        <v>110</v>
      </c>
      <c r="B11" s="47" t="s">
        <v>127</v>
      </c>
      <c r="C11" s="47" t="s">
        <v>118</v>
      </c>
      <c r="D11" s="209" t="s">
        <v>43</v>
      </c>
      <c r="E11" s="73" t="s">
        <v>177</v>
      </c>
      <c r="F11" s="73"/>
      <c r="G11" s="190">
        <f t="shared" si="0"/>
        <v>100000</v>
      </c>
      <c r="H11" s="81">
        <v>100000</v>
      </c>
      <c r="I11" s="80"/>
      <c r="J11" s="81"/>
    </row>
    <row r="12" spans="1:12" s="76" customFormat="1" ht="38.25" x14ac:dyDescent="0.2">
      <c r="A12" s="58" t="s">
        <v>52</v>
      </c>
      <c r="B12" s="43">
        <v>5062</v>
      </c>
      <c r="C12" s="47" t="s">
        <v>119</v>
      </c>
      <c r="D12" s="209" t="s">
        <v>36</v>
      </c>
      <c r="E12" s="73" t="s">
        <v>178</v>
      </c>
      <c r="F12" s="73"/>
      <c r="G12" s="190">
        <f t="shared" si="0"/>
        <v>385000</v>
      </c>
      <c r="H12" s="81">
        <v>385000</v>
      </c>
      <c r="I12" s="81"/>
      <c r="J12" s="81"/>
    </row>
    <row r="13" spans="1:12" s="76" customFormat="1" ht="25.5" x14ac:dyDescent="0.2">
      <c r="A13" s="58" t="s">
        <v>55</v>
      </c>
      <c r="B13" s="43">
        <v>6013</v>
      </c>
      <c r="C13" s="47" t="s">
        <v>120</v>
      </c>
      <c r="D13" s="209" t="s">
        <v>54</v>
      </c>
      <c r="E13" s="73" t="s">
        <v>167</v>
      </c>
      <c r="F13" s="73"/>
      <c r="G13" s="190">
        <f t="shared" si="0"/>
        <v>140000</v>
      </c>
      <c r="H13" s="81">
        <v>115000</v>
      </c>
      <c r="I13" s="81">
        <v>25000</v>
      </c>
      <c r="J13" s="81"/>
    </row>
    <row r="14" spans="1:12" s="76" customFormat="1" ht="29.45" customHeight="1" x14ac:dyDescent="0.2">
      <c r="A14" s="58" t="s">
        <v>233</v>
      </c>
      <c r="B14" s="59">
        <v>6040</v>
      </c>
      <c r="C14" s="58" t="s">
        <v>120</v>
      </c>
      <c r="D14" s="209" t="s">
        <v>234</v>
      </c>
      <c r="E14" s="73" t="s">
        <v>167</v>
      </c>
      <c r="F14" s="73"/>
      <c r="G14" s="190"/>
      <c r="H14" s="81"/>
      <c r="I14" s="81">
        <v>720000</v>
      </c>
      <c r="J14" s="81"/>
    </row>
    <row r="15" spans="1:12" s="76" customFormat="1" ht="27" customHeight="1" x14ac:dyDescent="0.2">
      <c r="A15" s="58" t="s">
        <v>57</v>
      </c>
      <c r="B15" s="43">
        <v>6030</v>
      </c>
      <c r="C15" s="47" t="s">
        <v>120</v>
      </c>
      <c r="D15" s="209" t="s">
        <v>56</v>
      </c>
      <c r="E15" s="73" t="s">
        <v>179</v>
      </c>
      <c r="F15" s="73"/>
      <c r="G15" s="190">
        <f t="shared" si="0"/>
        <v>1481900</v>
      </c>
      <c r="H15" s="81">
        <v>1481900</v>
      </c>
      <c r="I15" s="81"/>
      <c r="J15" s="81"/>
    </row>
    <row r="16" spans="1:12" s="76" customFormat="1" ht="43.15" customHeight="1" x14ac:dyDescent="0.2">
      <c r="A16" s="58" t="s">
        <v>134</v>
      </c>
      <c r="B16" s="59">
        <v>7130</v>
      </c>
      <c r="C16" s="58" t="s">
        <v>135</v>
      </c>
      <c r="D16" s="209" t="s">
        <v>136</v>
      </c>
      <c r="E16" s="73" t="s">
        <v>180</v>
      </c>
      <c r="F16" s="73"/>
      <c r="G16" s="190">
        <f t="shared" si="0"/>
        <v>10000</v>
      </c>
      <c r="H16" s="81">
        <v>10000</v>
      </c>
      <c r="I16" s="81"/>
      <c r="J16" s="81"/>
    </row>
    <row r="17" spans="1:10" s="76" customFormat="1" ht="43.15" customHeight="1" x14ac:dyDescent="0.2">
      <c r="A17" s="58" t="s">
        <v>58</v>
      </c>
      <c r="B17" s="43">
        <v>7350</v>
      </c>
      <c r="C17" s="47" t="s">
        <v>121</v>
      </c>
      <c r="D17" s="209" t="s">
        <v>59</v>
      </c>
      <c r="E17" s="73" t="s">
        <v>180</v>
      </c>
      <c r="F17" s="73"/>
      <c r="G17" s="190">
        <f t="shared" si="0"/>
        <v>190000</v>
      </c>
      <c r="H17" s="81"/>
      <c r="I17" s="81">
        <v>190000</v>
      </c>
      <c r="J17" s="81"/>
    </row>
    <row r="18" spans="1:10" s="76" customFormat="1" ht="43.15" customHeight="1" x14ac:dyDescent="0.2">
      <c r="A18" s="58" t="s">
        <v>131</v>
      </c>
      <c r="B18" s="59">
        <v>7461</v>
      </c>
      <c r="C18" s="58" t="s">
        <v>122</v>
      </c>
      <c r="D18" s="210" t="s">
        <v>132</v>
      </c>
      <c r="E18" s="73" t="s">
        <v>181</v>
      </c>
      <c r="F18" s="73"/>
      <c r="G18" s="190">
        <f t="shared" si="0"/>
        <v>612300</v>
      </c>
      <c r="H18" s="81">
        <v>476100</v>
      </c>
      <c r="I18" s="81">
        <v>136200</v>
      </c>
      <c r="J18" s="81"/>
    </row>
    <row r="19" spans="1:10" s="76" customFormat="1" ht="43.15" customHeight="1" x14ac:dyDescent="0.2">
      <c r="A19" s="58" t="s">
        <v>66</v>
      </c>
      <c r="B19" s="43">
        <v>8230</v>
      </c>
      <c r="C19" s="47" t="s">
        <v>123</v>
      </c>
      <c r="D19" s="209" t="s">
        <v>62</v>
      </c>
      <c r="E19" s="73" t="s">
        <v>182</v>
      </c>
      <c r="F19" s="73"/>
      <c r="G19" s="190">
        <f t="shared" si="0"/>
        <v>20000</v>
      </c>
      <c r="H19" s="81">
        <v>20000</v>
      </c>
      <c r="I19" s="80"/>
      <c r="J19" s="81"/>
    </row>
    <row r="20" spans="1:10" s="76" customFormat="1" ht="38.25" hidden="1" x14ac:dyDescent="0.2">
      <c r="A20" s="58" t="s">
        <v>137</v>
      </c>
      <c r="B20" s="59">
        <v>8311</v>
      </c>
      <c r="C20" s="58" t="s">
        <v>138</v>
      </c>
      <c r="D20" s="209" t="s">
        <v>139</v>
      </c>
      <c r="E20" s="73" t="s">
        <v>38</v>
      </c>
      <c r="F20" s="73"/>
      <c r="G20" s="190">
        <f t="shared" si="0"/>
        <v>0</v>
      </c>
      <c r="H20" s="81"/>
      <c r="I20" s="80"/>
      <c r="J20" s="81"/>
    </row>
    <row r="21" spans="1:10" s="76" customFormat="1" ht="45" customHeight="1" x14ac:dyDescent="0.2">
      <c r="A21" s="58" t="s">
        <v>64</v>
      </c>
      <c r="B21" s="59">
        <v>8420</v>
      </c>
      <c r="C21" s="58" t="s">
        <v>124</v>
      </c>
      <c r="D21" s="209" t="s">
        <v>65</v>
      </c>
      <c r="E21" s="74" t="s">
        <v>262</v>
      </c>
      <c r="F21" s="74"/>
      <c r="G21" s="190">
        <f t="shared" si="0"/>
        <v>50000</v>
      </c>
      <c r="H21" s="89">
        <v>50000</v>
      </c>
      <c r="I21" s="80"/>
      <c r="J21" s="81"/>
    </row>
    <row r="22" spans="1:10" s="76" customFormat="1" ht="25.5" x14ac:dyDescent="0.2">
      <c r="A22" s="47" t="s">
        <v>97</v>
      </c>
      <c r="B22" s="47" t="s">
        <v>98</v>
      </c>
      <c r="C22" s="47" t="s">
        <v>126</v>
      </c>
      <c r="D22" s="211" t="s">
        <v>227</v>
      </c>
      <c r="E22" s="64" t="s">
        <v>130</v>
      </c>
      <c r="F22" s="64"/>
      <c r="G22" s="190">
        <f t="shared" si="0"/>
        <v>50000</v>
      </c>
      <c r="H22" s="89">
        <v>50000</v>
      </c>
      <c r="I22" s="80"/>
      <c r="J22" s="81"/>
    </row>
    <row r="23" spans="1:10" s="76" customFormat="1" ht="33.75" customHeight="1" x14ac:dyDescent="0.2">
      <c r="A23" s="43"/>
      <c r="B23" s="43"/>
      <c r="C23" s="47"/>
      <c r="D23" s="42" t="s">
        <v>33</v>
      </c>
      <c r="E23" s="44"/>
      <c r="F23" s="44"/>
      <c r="G23" s="190">
        <f t="shared" si="0"/>
        <v>4384200</v>
      </c>
      <c r="H23" s="90">
        <f>H8+H9+H10+H11+H12+H13+H14+H15+H16+H17+H18+H19+H22</f>
        <v>3313000</v>
      </c>
      <c r="I23" s="90">
        <f>I8+I9+I10+I11+I12+I13+I14+I15+I16+I17+I18+I19+I22</f>
        <v>1071200</v>
      </c>
      <c r="J23" s="90">
        <f>J8+J9+J10+J11+J12+J13+J14+J15+J16+J17+J18+J19+J22</f>
        <v>0</v>
      </c>
    </row>
    <row r="24" spans="1:10" s="76" customFormat="1" x14ac:dyDescent="0.2">
      <c r="A24" s="45"/>
      <c r="B24" s="45"/>
      <c r="C24" s="45"/>
      <c r="D24" s="45"/>
      <c r="E24" s="45"/>
      <c r="F24" s="45"/>
      <c r="G24" s="45"/>
      <c r="H24" s="82"/>
      <c r="I24" s="82"/>
      <c r="J24" s="88"/>
    </row>
  </sheetData>
  <mergeCells count="11">
    <mergeCell ref="C3:C4"/>
    <mergeCell ref="D3:D4"/>
    <mergeCell ref="E3:E4"/>
    <mergeCell ref="F3:F4"/>
    <mergeCell ref="G1:J1"/>
    <mergeCell ref="G3:G4"/>
    <mergeCell ref="H3:H4"/>
    <mergeCell ref="A2:J2"/>
    <mergeCell ref="I3:J3"/>
    <mergeCell ref="A3:A4"/>
    <mergeCell ref="B3:B4"/>
  </mergeCells>
  <phoneticPr fontId="25" type="noConversion"/>
  <pageMargins left="0.70866141732283472" right="0.51181102362204722" top="0.35433070866141736" bottom="0.62992125984251968" header="0.35433070866141736" footer="0.35433070866141736"/>
  <pageSetup paperSize="9" scale="68" fitToHeight="32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F41C01-5A8D-4785-9F7E-D17FE1DB232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acedc1b3-a6a6-4744-bb8f-c9b717f8a9c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дод.1!Заголовки_для_печати</vt:lpstr>
      <vt:lpstr>дод.2!Заголовки_для_печати</vt:lpstr>
      <vt:lpstr>дод.3!Заголовки_для_печати</vt:lpstr>
      <vt:lpstr>дод.5!Заголовки_для_печати</vt:lpstr>
      <vt:lpstr>дод.1!Область_печати</vt:lpstr>
      <vt:lpstr>дод.4!Область_печати</vt:lpstr>
      <vt:lpstr>дод.5!Область_печати</vt:lpstr>
      <vt:lpstr>дод.6!Область_печати</vt:lpstr>
      <vt:lpstr>дод.7!Область_печати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2019-06-18T07:09:09Z</cp:lastPrinted>
  <dcterms:created xsi:type="dcterms:W3CDTF">2014-01-17T10:52:16Z</dcterms:created>
  <dcterms:modified xsi:type="dcterms:W3CDTF">2019-06-18T07:18:02Z</dcterms:modified>
</cp:coreProperties>
</file>